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T151" i="1" l="1"/>
  <c r="T152" i="1" s="1"/>
  <c r="H151" i="1"/>
  <c r="H152" i="1" s="1"/>
  <c r="G151" i="1"/>
  <c r="G152" i="1" s="1"/>
  <c r="F151" i="1"/>
  <c r="X150" i="1"/>
  <c r="W150" i="1"/>
  <c r="V150" i="1"/>
  <c r="P150" i="1"/>
  <c r="N150" i="1"/>
  <c r="K150" i="1"/>
  <c r="K151" i="1" s="1"/>
  <c r="F150" i="1"/>
  <c r="E150" i="1"/>
  <c r="S149" i="1"/>
  <c r="Q149" i="1"/>
  <c r="Q150" i="1" s="1"/>
  <c r="M149" i="1"/>
  <c r="D148" i="1"/>
  <c r="M148" i="1" s="1"/>
  <c r="S148" i="1" s="1"/>
  <c r="O147" i="1"/>
  <c r="M147" i="1"/>
  <c r="D147" i="1"/>
  <c r="R146" i="1"/>
  <c r="R150" i="1" s="1"/>
  <c r="O146" i="1"/>
  <c r="O150" i="1" s="1"/>
  <c r="M146" i="1"/>
  <c r="D146" i="1"/>
  <c r="X144" i="1"/>
  <c r="R144" i="1"/>
  <c r="Q144" i="1"/>
  <c r="P144" i="1"/>
  <c r="N144" i="1"/>
  <c r="E142" i="1"/>
  <c r="S142" i="1" s="1"/>
  <c r="S144" i="1" s="1"/>
  <c r="O141" i="1"/>
  <c r="M141" i="1"/>
  <c r="D141" i="1"/>
  <c r="M140" i="1"/>
  <c r="E140" i="1"/>
  <c r="X134" i="1"/>
  <c r="W134" i="1"/>
  <c r="V134" i="1"/>
  <c r="S134" i="1"/>
  <c r="R134" i="1"/>
  <c r="Q134" i="1"/>
  <c r="P134" i="1"/>
  <c r="O134" i="1"/>
  <c r="M134" i="1"/>
  <c r="F134" i="1"/>
  <c r="E134" i="1"/>
  <c r="D134" i="1"/>
  <c r="X130" i="1"/>
  <c r="V130" i="1"/>
  <c r="S130" i="1"/>
  <c r="R130" i="1"/>
  <c r="O130" i="1"/>
  <c r="N130" i="1"/>
  <c r="M130" i="1"/>
  <c r="E130" i="1"/>
  <c r="D130" i="1"/>
  <c r="X126" i="1"/>
  <c r="W126" i="1"/>
  <c r="V126" i="1"/>
  <c r="S126" i="1"/>
  <c r="R126" i="1"/>
  <c r="O126" i="1"/>
  <c r="K126" i="1"/>
  <c r="F126" i="1"/>
  <c r="E126" i="1"/>
  <c r="Q125" i="1"/>
  <c r="Q126" i="1" s="1"/>
  <c r="P125" i="1"/>
  <c r="P126" i="1" s="1"/>
  <c r="N125" i="1"/>
  <c r="N126" i="1" s="1"/>
  <c r="M125" i="1"/>
  <c r="D125" i="1"/>
  <c r="D124" i="1"/>
  <c r="S121" i="1"/>
  <c r="R121" i="1"/>
  <c r="Q121" i="1"/>
  <c r="M121" i="1"/>
  <c r="L121" i="1"/>
  <c r="K121" i="1"/>
  <c r="F121" i="1"/>
  <c r="E121" i="1"/>
  <c r="D121" i="1"/>
  <c r="X120" i="1"/>
  <c r="X121" i="1" s="1"/>
  <c r="V120" i="1"/>
  <c r="V121" i="1" s="1"/>
  <c r="J120" i="1"/>
  <c r="J121" i="1" s="1"/>
  <c r="J152" i="1" s="1"/>
  <c r="U97" i="1"/>
  <c r="R95" i="1"/>
  <c r="P95" i="1"/>
  <c r="P96" i="1" s="1"/>
  <c r="P97" i="1" s="1"/>
  <c r="K95" i="1"/>
  <c r="K96" i="1" s="1"/>
  <c r="G95" i="1"/>
  <c r="G96" i="1" s="1"/>
  <c r="F95" i="1"/>
  <c r="F96" i="1" s="1"/>
  <c r="E95" i="1"/>
  <c r="M93" i="1"/>
  <c r="S93" i="1" s="1"/>
  <c r="D92" i="1"/>
  <c r="D95" i="1" s="1"/>
  <c r="X90" i="1"/>
  <c r="S90" i="1"/>
  <c r="R90" i="1"/>
  <c r="Q90" i="1"/>
  <c r="P90" i="1"/>
  <c r="O90" i="1"/>
  <c r="N90" i="1"/>
  <c r="M90" i="1"/>
  <c r="E90" i="1"/>
  <c r="D90" i="1"/>
  <c r="X85" i="1"/>
  <c r="R85" i="1"/>
  <c r="Q85" i="1"/>
  <c r="O85" i="1"/>
  <c r="M85" i="1"/>
  <c r="E85" i="1"/>
  <c r="D85" i="1"/>
  <c r="X81" i="1"/>
  <c r="W81" i="1"/>
  <c r="V81" i="1"/>
  <c r="T81" i="1"/>
  <c r="S81" i="1"/>
  <c r="R81" i="1"/>
  <c r="Q81" i="1"/>
  <c r="P81" i="1"/>
  <c r="O81" i="1"/>
  <c r="N81" i="1"/>
  <c r="M81" i="1"/>
  <c r="E81" i="1"/>
  <c r="D81" i="1"/>
  <c r="X77" i="1"/>
  <c r="W77" i="1"/>
  <c r="S77" i="1"/>
  <c r="R77" i="1"/>
  <c r="Q77" i="1"/>
  <c r="P77" i="1"/>
  <c r="O77" i="1"/>
  <c r="N77" i="1"/>
  <c r="M77" i="1"/>
  <c r="E77" i="1"/>
  <c r="D77" i="1"/>
  <c r="X68" i="1"/>
  <c r="V68" i="1"/>
  <c r="T68" i="1"/>
  <c r="S68" i="1"/>
  <c r="R68" i="1"/>
  <c r="Q68" i="1"/>
  <c r="P68" i="1"/>
  <c r="O68" i="1"/>
  <c r="N68" i="1"/>
  <c r="M68" i="1"/>
  <c r="E68" i="1"/>
  <c r="D68" i="1"/>
  <c r="X63" i="1"/>
  <c r="V63" i="1"/>
  <c r="P63" i="1"/>
  <c r="K63" i="1"/>
  <c r="G63" i="1"/>
  <c r="N62" i="1"/>
  <c r="N63" i="1" s="1"/>
  <c r="M62" i="1"/>
  <c r="D62" i="1"/>
  <c r="S61" i="1"/>
  <c r="O61" i="1"/>
  <c r="M61" i="1"/>
  <c r="D61" i="1"/>
  <c r="O60" i="1"/>
  <c r="S60" i="1" s="1"/>
  <c r="M60" i="1"/>
  <c r="D60" i="1"/>
  <c r="O59" i="1"/>
  <c r="S59" i="1" s="1"/>
  <c r="M59" i="1"/>
  <c r="D59" i="1"/>
  <c r="E58" i="1"/>
  <c r="E63" i="1" s="1"/>
  <c r="D58" i="1"/>
  <c r="R57" i="1"/>
  <c r="R63" i="1" s="1"/>
  <c r="Q57" i="1"/>
  <c r="O57" i="1"/>
  <c r="M57" i="1"/>
  <c r="D57" i="1"/>
  <c r="M56" i="1"/>
  <c r="D56" i="1"/>
  <c r="W53" i="1"/>
  <c r="S53" i="1"/>
  <c r="R53" i="1"/>
  <c r="Q53" i="1"/>
  <c r="P53" i="1"/>
  <c r="O53" i="1"/>
  <c r="N53" i="1"/>
  <c r="M53" i="1"/>
  <c r="L53" i="1"/>
  <c r="L97" i="1" s="1"/>
  <c r="K53" i="1"/>
  <c r="I53" i="1"/>
  <c r="I97" i="1" s="1"/>
  <c r="H53" i="1"/>
  <c r="H97" i="1" s="1"/>
  <c r="G53" i="1"/>
  <c r="F53" i="1"/>
  <c r="D53" i="1"/>
  <c r="X52" i="1"/>
  <c r="X53" i="1" s="1"/>
  <c r="V52" i="1"/>
  <c r="V53" i="1" s="1"/>
  <c r="J52" i="1"/>
  <c r="J53" i="1" s="1"/>
  <c r="J97" i="1" s="1"/>
  <c r="V96" i="1" l="1"/>
  <c r="G97" i="1"/>
  <c r="G153" i="1" s="1"/>
  <c r="F152" i="1"/>
  <c r="D63" i="1"/>
  <c r="D96" i="1" s="1"/>
  <c r="D97" i="1" s="1"/>
  <c r="W96" i="1"/>
  <c r="W97" i="1" s="1"/>
  <c r="K97" i="1"/>
  <c r="D126" i="1"/>
  <c r="E144" i="1"/>
  <c r="E151" i="1" s="1"/>
  <c r="E152" i="1" s="1"/>
  <c r="E153" i="1" s="1"/>
  <c r="D150" i="1"/>
  <c r="V151" i="1"/>
  <c r="V152" i="1" s="1"/>
  <c r="D142" i="1"/>
  <c r="M150" i="1"/>
  <c r="K152" i="1"/>
  <c r="W151" i="1"/>
  <c r="W152" i="1" s="1"/>
  <c r="S63" i="1"/>
  <c r="T96" i="1"/>
  <c r="T97" i="1" s="1"/>
  <c r="T153" i="1" s="1"/>
  <c r="X96" i="1"/>
  <c r="X97" i="1" s="1"/>
  <c r="F97" i="1"/>
  <c r="D144" i="1"/>
  <c r="D151" i="1" s="1"/>
  <c r="D152" i="1" s="1"/>
  <c r="R151" i="1"/>
  <c r="R152" i="1" s="1"/>
  <c r="R153" i="1" s="1"/>
  <c r="X151" i="1"/>
  <c r="N96" i="1"/>
  <c r="N97" i="1" s="1"/>
  <c r="V97" i="1"/>
  <c r="V153" i="1" s="1"/>
  <c r="E96" i="1"/>
  <c r="E97" i="1" s="1"/>
  <c r="R96" i="1"/>
  <c r="R97" i="1" s="1"/>
  <c r="J153" i="1"/>
  <c r="N151" i="1"/>
  <c r="N152" i="1" s="1"/>
  <c r="N153" i="1" s="1"/>
  <c r="P151" i="1"/>
  <c r="P152" i="1" s="1"/>
  <c r="P153" i="1" s="1"/>
  <c r="Q151" i="1"/>
  <c r="Q152" i="1" s="1"/>
  <c r="S150" i="1"/>
  <c r="S151" i="1" s="1"/>
  <c r="S152" i="1" s="1"/>
  <c r="K153" i="1"/>
  <c r="W153" i="1"/>
  <c r="X152" i="1"/>
  <c r="H153" i="1"/>
  <c r="M58" i="1"/>
  <c r="M63" i="1" s="1"/>
  <c r="O58" i="1"/>
  <c r="O63" i="1" s="1"/>
  <c r="O96" i="1" s="1"/>
  <c r="O97" i="1" s="1"/>
  <c r="Q58" i="1"/>
  <c r="Q63" i="1" s="1"/>
  <c r="M92" i="1"/>
  <c r="Q93" i="1"/>
  <c r="Q95" i="1" s="1"/>
  <c r="M124" i="1"/>
  <c r="M126" i="1" s="1"/>
  <c r="O140" i="1"/>
  <c r="M142" i="1"/>
  <c r="M144" i="1" s="1"/>
  <c r="M151" i="1" s="1"/>
  <c r="M152" i="1" s="1"/>
  <c r="O142" i="1"/>
  <c r="D153" i="1" l="1"/>
  <c r="X153" i="1"/>
  <c r="F153" i="1"/>
  <c r="M95" i="1"/>
  <c r="M96" i="1" s="1"/>
  <c r="M97" i="1" s="1"/>
  <c r="M153" i="1" s="1"/>
  <c r="S92" i="1"/>
  <c r="S95" i="1" s="1"/>
  <c r="S96" i="1" s="1"/>
  <c r="S97" i="1" s="1"/>
  <c r="S153" i="1" s="1"/>
  <c r="O144" i="1"/>
  <c r="O151" i="1" s="1"/>
  <c r="O152" i="1" s="1"/>
  <c r="O153" i="1" s="1"/>
  <c r="Q96" i="1"/>
  <c r="Q97" i="1" s="1"/>
  <c r="Q153" i="1"/>
</calcChain>
</file>

<file path=xl/sharedStrings.xml><?xml version="1.0" encoding="utf-8"?>
<sst xmlns="http://schemas.openxmlformats.org/spreadsheetml/2006/main" count="515" uniqueCount="220">
  <si>
    <t>Додаток 5                                                                                                до  Порядку розроблення, погодження та затвердження  інвестиційних програм суб’єктів господарювання у сфері  централізованого водопостачання та водовідведення</t>
  </si>
  <si>
    <t xml:space="preserve">ПОГОДЖЕНО </t>
  </si>
  <si>
    <t xml:space="preserve">ЗАТВЕРДЖЕНО                         </t>
  </si>
  <si>
    <t xml:space="preserve">рішенням </t>
  </si>
  <si>
    <t>Директор КП "Черкасиводоканал"</t>
  </si>
  <si>
    <t>(найменування органу місцевого самоврядування)</t>
  </si>
  <si>
    <t>(посадова особа ліцензіата)</t>
  </si>
  <si>
    <t>_______________________________</t>
  </si>
  <si>
    <t>С.В.Овчаренко</t>
  </si>
  <si>
    <t>від                             №</t>
  </si>
  <si>
    <t>(підпис)</t>
  </si>
  <si>
    <t>(П.І.Б.)</t>
  </si>
  <si>
    <t>"____"_______________ 20____ року</t>
  </si>
  <si>
    <t>М.П.</t>
  </si>
  <si>
    <t>Фінансовий план використання коштів для  виконання  Інвестиційної програми та  їх врахування у структурі тарифів на 12 місяців з "1 cічня" 2017  року</t>
  </si>
  <si>
    <t>________________________________________________________________________________________________________</t>
  </si>
  <si>
    <r>
      <rPr>
        <b/>
        <sz val="12"/>
        <color indexed="8"/>
        <rFont val="Times New Roman"/>
        <family val="1"/>
        <charset val="204"/>
      </rPr>
      <t xml:space="preserve">Комунальне підприємство "Черкасиводоканал" Черкаської міської ради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(назва підприємства) </t>
    </r>
  </si>
  <si>
    <t>№ з/п</t>
  </si>
  <si>
    <t>Найменування заходів (пооб'єктно)</t>
  </si>
  <si>
    <t>кількісний показник (одиниця виміру)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</si>
  <si>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</si>
  <si>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Сума позичкових коштів та відсотків за їх  використання, що підлягає поверненню у планованому періоді,            тис. грн              (без ПДВ)</t>
  </si>
  <si>
    <t xml:space="preserve"> Сума інших залучених коштів, що підлягає поверненню у планованому періоді,          тис. грн          (без ПДВ)</t>
  </si>
  <si>
    <t>Кошти, що враховуються    у структурі тарифів           гр.5 + гр.6. + гр. 11 + гр. 12      тис. грн           (без ПДВ)</t>
  </si>
  <si>
    <t xml:space="preserve"> За способом виконання,                 тис. грн (без ПДВ)</t>
  </si>
  <si>
    <t>Графік здійснення заходів та використання коштів на планований період,                     тис. грн (без ПДВ)</t>
  </si>
  <si>
    <t>строк окупності (місяців)*</t>
  </si>
  <si>
    <t>№ аркуша обгрунтовуючих матеріалів</t>
  </si>
  <si>
    <t>Економія паливно-енергетичних ресурсів            (кВт/год/ рік)</t>
  </si>
  <si>
    <t>Економія фонду заробітної плати,                                                                          (тис. грн / рік)</t>
  </si>
  <si>
    <t>Економічний ефект (тис. грн )**</t>
  </si>
  <si>
    <t xml:space="preserve">загальна сума </t>
  </si>
  <si>
    <t>у тому числі:</t>
  </si>
  <si>
    <t>госпо-          дарський  (вартість    матеріальних ресурсів)</t>
  </si>
  <si>
    <t>підряд- ний</t>
  </si>
  <si>
    <t>І кв.</t>
  </si>
  <si>
    <t>ІІ кв.</t>
  </si>
  <si>
    <t>ІІІ кв.</t>
  </si>
  <si>
    <t>ІV кв.</t>
  </si>
  <si>
    <t>аморти   заційні відраху   вання</t>
  </si>
  <si>
    <t>виробничі інвестиції з прибутку</t>
  </si>
  <si>
    <t>отримані у плановому періоді позичкові кошти фінансових установ, що підлягають поверненню</t>
  </si>
  <si>
    <t>отримані у планованому періоді бюджетні кошти, що не підлягають поверненню</t>
  </si>
  <si>
    <t xml:space="preserve"> інші залучені кошти, отримані у планованому  періоді,  у т.ч.</t>
  </si>
  <si>
    <t>що підлягають поверненню</t>
  </si>
  <si>
    <t>що не підлягають поверненню</t>
  </si>
  <si>
    <t>ВОДОПОСТАЧАННЯ</t>
  </si>
  <si>
    <t xml:space="preserve"> 1.1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</si>
  <si>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водопостачання (звільняється від оподаткування згідно зі пунктом 154.9 статті 154  Податкового кодексу України),з урахуванням:</t>
    </r>
  </si>
  <si>
    <t xml:space="preserve">  1.1.1</t>
  </si>
  <si>
    <t>Заходи зі зниження питомих витрат, а також втрат ресурсів, з них :</t>
  </si>
  <si>
    <t>1.1.1.1</t>
  </si>
  <si>
    <t>х</t>
  </si>
  <si>
    <t>х </t>
  </si>
  <si>
    <t>1.1.1.2</t>
  </si>
  <si>
    <t>...</t>
  </si>
  <si>
    <t>Усього за підпунктом 1.1.1</t>
  </si>
  <si>
    <t xml:space="preserve">  1.1.2</t>
  </si>
  <si>
    <t>Заходи щодо забезпечення технологічного та/або комерційного обліку ресурсів, з них:</t>
  </si>
  <si>
    <t>1.1.2.1</t>
  </si>
  <si>
    <t>1.1.2.2</t>
  </si>
  <si>
    <t>Усього за підпунктом 1.1.2</t>
  </si>
  <si>
    <t>1.1.3.</t>
  </si>
  <si>
    <t>Заходи щодо зменшення обсягу витрат води на технологічні потреби, з них:</t>
  </si>
  <si>
    <t>1.1.3.1</t>
  </si>
  <si>
    <t>1.1.3.2</t>
  </si>
  <si>
    <t>…</t>
  </si>
  <si>
    <t>Усього за підпунктом 1.1.3</t>
  </si>
  <si>
    <t>1.1.4</t>
  </si>
  <si>
    <t>Заходи щодо підвищення якості послуг з централізованого водопостачання,з них:</t>
  </si>
  <si>
    <t>1.1.4.1</t>
  </si>
  <si>
    <t>1.1.4.2</t>
  </si>
  <si>
    <t>Усього за підпунктом 1.1.4</t>
  </si>
  <si>
    <t>1.1.5</t>
  </si>
  <si>
    <t>Заходи щодо підвищення екологічної безпеки та охорони навколишнього середовища,з них:</t>
  </si>
  <si>
    <t>1.1.5.1</t>
  </si>
  <si>
    <t>1.1.5.2</t>
  </si>
  <si>
    <t>Усього за підпунктом 1.1.5</t>
  </si>
  <si>
    <t xml:space="preserve">  1.1.6</t>
  </si>
  <si>
    <t>Інші заходи, з них:</t>
  </si>
  <si>
    <t>1.1.6.1</t>
  </si>
  <si>
    <t>1.1.6.2</t>
  </si>
  <si>
    <t>Усього за підпунктом 1.1.6</t>
  </si>
  <si>
    <t>Усього за пунктом 1.1</t>
  </si>
  <si>
    <t xml:space="preserve">  1.2.</t>
  </si>
  <si>
    <t xml:space="preserve">Інші заходи (не звільняється від оподаткування згідно зі статтею 154.9  Податкового кодексу), у т.ч.: </t>
  </si>
  <si>
    <t>1.2.1.</t>
  </si>
  <si>
    <t>Заходи зі зниження питомих витрат, а також втрат ресурсів, у т.ч.:</t>
  </si>
  <si>
    <t>1.2.1.1</t>
  </si>
  <si>
    <t xml:space="preserve">Реконструкція водопровідної мережі по вул. Балакірєва від вул. Атамановського до вул. Пастерівська у м. Черкаси </t>
  </si>
  <si>
    <t>L=165 m</t>
  </si>
  <si>
    <t>1.2.1.2</t>
  </si>
  <si>
    <t>Реконструкція водопровідної мережі по вул. Одеській від вул. Онопрієнка  до вул. Сумгаїтської в м.Черкаси</t>
  </si>
  <si>
    <t>L=980 m</t>
  </si>
  <si>
    <t>1.2.1.3</t>
  </si>
  <si>
    <t xml:space="preserve"> Реконструкція існуючого водопроводу D 100 мм на  D 400 мм по вул. Громова від вул. Коцюбинського до проспекту Хіміків в м. Черкаси </t>
  </si>
  <si>
    <t>L=1010 m</t>
  </si>
  <si>
    <t>1.2.1.4</t>
  </si>
  <si>
    <t xml:space="preserve">Реконструкція теплових мереж Дніпровської водоочисної станції КП "Черкасиводоканал", с.Сокирно, Черкаського району, Черкаської області </t>
  </si>
  <si>
    <t xml:space="preserve"> L=1804 m</t>
  </si>
  <si>
    <t>пере-хідний</t>
  </si>
  <si>
    <t>1.2.1.5</t>
  </si>
  <si>
    <t>Капітальний ремонт (утеплення зовнішніх стін) фільтрів блоку очистки водопровідної споруди Дніпровської водоочисної станції в с.Сокирно, Черкаського району, Черкаської області</t>
  </si>
  <si>
    <t>1 об'єкт</t>
  </si>
  <si>
    <t>1.2.1.6</t>
  </si>
  <si>
    <t>Капітальний ремонт (утеплення зовнішніх стін та заміна покрівлі) будівлі хлораторної Дніпровської водоочисної станції в с. Сокирно, Черкаського району, Черкаської області</t>
  </si>
  <si>
    <t>1.2.1.7</t>
  </si>
  <si>
    <r>
      <t>Придбання перетворювача частоти для насосного агрегату №3 насосної станції ІІІ-го підйому в с. Геронимівка, Черкаського району, Черкаської області</t>
    </r>
    <r>
      <rPr>
        <sz val="10"/>
        <color rgb="FFFF0000"/>
        <rFont val="Times New Roman"/>
        <family val="1"/>
        <charset val="204"/>
      </rPr>
      <t xml:space="preserve"> </t>
    </r>
  </si>
  <si>
    <t>1 од.</t>
  </si>
  <si>
    <t>Усього за підпунктом 1.2.1</t>
  </si>
  <si>
    <t>1.2.2</t>
  </si>
  <si>
    <t>Заходи щодо забезпечення технологічного та/або комерційного обліку ресурсів, у т.ч.:</t>
  </si>
  <si>
    <t>1.2.2.1</t>
  </si>
  <si>
    <t>1.2.2.2</t>
  </si>
  <si>
    <t>Усього за підпунктом 1.2.2</t>
  </si>
  <si>
    <t>1.2.3</t>
  </si>
  <si>
    <t>Заходи щодо зменшення обсягу витрат води на технологічні потреби,  у т.ч.:</t>
  </si>
  <si>
    <t>1.2.3.1</t>
  </si>
  <si>
    <t>1.2.3.2</t>
  </si>
  <si>
    <t>Усього за підпунктом 1.2.3</t>
  </si>
  <si>
    <t>1.2.4</t>
  </si>
  <si>
    <t>Заходи щодо підвищення якості послуг з централізованого водопостачання, у т.ч.:</t>
  </si>
  <si>
    <t>Усього за підпунктом 1.2.4</t>
  </si>
  <si>
    <t>1.2.5</t>
  </si>
  <si>
    <t>Заходи щодо провадження та розвитку інформаційних технологій, у т.ч:</t>
  </si>
  <si>
    <t>Усього за підпунктом 1.2.5</t>
  </si>
  <si>
    <t>1.2.6</t>
  </si>
  <si>
    <t>Заходи щодо модернізації та закупівлі транспортних засобів спеціального та спеціалізованого призначення, у т.ч.:</t>
  </si>
  <si>
    <t>1.2.6.1</t>
  </si>
  <si>
    <t>1.2.6.2</t>
  </si>
  <si>
    <t>Усього за підпунктом 1.2.6</t>
  </si>
  <si>
    <t>1.2.7</t>
  </si>
  <si>
    <t>Заходи щодо підвищення екологічної безпеки та охорони навколишнього середовища, у т.ч.:</t>
  </si>
  <si>
    <t>1.2.7.1</t>
  </si>
  <si>
    <t>1.2.7.2</t>
  </si>
  <si>
    <t>Усього за підпунктом 1.2.7</t>
  </si>
  <si>
    <t>1.2.8</t>
  </si>
  <si>
    <t>Інші заходи, у т.ч:</t>
  </si>
  <si>
    <t>1.2.8.1</t>
  </si>
  <si>
    <t>Розвиток міської інфраструктури</t>
  </si>
  <si>
    <t>Погашення тіла кредиту</t>
  </si>
  <si>
    <t>31-56</t>
  </si>
  <si>
    <t>1.2.8.2</t>
  </si>
  <si>
    <t>Погашення відсотків за його використання</t>
  </si>
  <si>
    <t>1.2.8.3</t>
  </si>
  <si>
    <t>Усього за підпунктом 1.2.8</t>
  </si>
  <si>
    <t>Усього за пунктом 1.2</t>
  </si>
  <si>
    <t>Усього за розділом І</t>
  </si>
  <si>
    <t>2.</t>
  </si>
  <si>
    <t>ВОДОВІДВЕДЕННЯ</t>
  </si>
  <si>
    <t xml:space="preserve">  2.1.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</si>
  <si>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водовідведення (  звільняється від оподаткування згідно з пунктом 154.9 статті 154  Податкового кодексу України), з урахуванням:</t>
    </r>
  </si>
  <si>
    <t xml:space="preserve">  2.1.1</t>
  </si>
  <si>
    <t>Заходи зі зниження питомих витрат,  а також втрат ресурсів, з них:</t>
  </si>
  <si>
    <t>2.1.1.1</t>
  </si>
  <si>
    <t>2.1.1.2</t>
  </si>
  <si>
    <t>2.1.</t>
  </si>
  <si>
    <t>Усього за підпунктом 2.1.1</t>
  </si>
  <si>
    <t xml:space="preserve">  2.1.2</t>
  </si>
  <si>
    <t>2.1.2.1</t>
  </si>
  <si>
    <t>2.1.2.2</t>
  </si>
  <si>
    <t xml:space="preserve"> Усього за підпунктом 2.1.2.</t>
  </si>
  <si>
    <t>2.1.3</t>
  </si>
  <si>
    <t>Заходи щодо підвищення екологічної безпеки та охорони навколишнього середовища, з них:</t>
  </si>
  <si>
    <t>2.1.3.1</t>
  </si>
  <si>
    <t>2.1.4</t>
  </si>
  <si>
    <t>2.1.4.1</t>
  </si>
  <si>
    <t>2.1.4.2</t>
  </si>
  <si>
    <t>Усього за підпунктом 2.1.4</t>
  </si>
  <si>
    <t>Усього за пунктом 2.1.</t>
  </si>
  <si>
    <t>2.2.</t>
  </si>
  <si>
    <t xml:space="preserve"> Інші заходи (не  звільняється від оподаткування згідно з пунктом 154.9  статті 154  Податкового кодексу України),з урахуванням:</t>
  </si>
  <si>
    <t>2.2.1.</t>
  </si>
  <si>
    <t>2.2.1.1</t>
  </si>
  <si>
    <r>
      <t>Придбання перетворювачів частоти для насосних агрегатів №2 та №4 головної каналізаційної насосної станції №2 м. Черкаси</t>
    </r>
    <r>
      <rPr>
        <sz val="10"/>
        <color rgb="FFFF0000"/>
        <rFont val="Times New Roman"/>
        <family val="1"/>
        <charset val="204"/>
      </rPr>
      <t xml:space="preserve"> </t>
    </r>
  </si>
  <si>
    <t>2 од.</t>
  </si>
  <si>
    <t>2.2.1.2</t>
  </si>
  <si>
    <t>Придбання перетворювача частоти для насосного агрегату №2 головної каналізаційної насосної станції №1 м. Черкаси</t>
  </si>
  <si>
    <t>Усього за підпунктом 2.2.1</t>
  </si>
  <si>
    <t>2.2.2</t>
  </si>
  <si>
    <t>2.2.2.1</t>
  </si>
  <si>
    <t>2.2.2.2</t>
  </si>
  <si>
    <t>Усього за підпунктом 2.2.2</t>
  </si>
  <si>
    <t xml:space="preserve">  2.2.3</t>
  </si>
  <si>
    <t>Заходи щодо провадження та розвитку інформаційних технологій, з них:</t>
  </si>
  <si>
    <t xml:space="preserve"> Усього за підпунктом 2.2.3.</t>
  </si>
  <si>
    <t>2.2.4</t>
  </si>
  <si>
    <t>Заходи щодо модернізації та закупівлі транспортних засобів спеціального та спеціалізованого призначення, з них:</t>
  </si>
  <si>
    <t>2.2.4.1</t>
  </si>
  <si>
    <t>2.2.4.2</t>
  </si>
  <si>
    <t>Усього за підпунктом 2.2.4</t>
  </si>
  <si>
    <t>2.2.5</t>
  </si>
  <si>
    <t>2.2.5.1</t>
  </si>
  <si>
    <t>Реконструкція дільниці головного каналізаційного колектору по вул.30-років Перемоги від вул. Руставі до вул. Сумгаїтської в м. Черкаси</t>
  </si>
  <si>
    <t>проектні роботи</t>
  </si>
  <si>
    <t>2.2.5.2</t>
  </si>
  <si>
    <t>Реконструкція каналізаційної мережі по вул. Сумгаїтській від вул. Квіткової і до вул. Корольова в м. Черкаси</t>
  </si>
  <si>
    <t>L=340 п.м.</t>
  </si>
  <si>
    <t>2.2.5.3</t>
  </si>
  <si>
    <t>Реконструкція каналізаційної мережі по вул. Сєдова від вул. Благовісної до вул. Гоголя</t>
  </si>
  <si>
    <t>L=216 п.м.</t>
  </si>
  <si>
    <t>2.2.5.4</t>
  </si>
  <si>
    <t>Усього за підпунктом 2.2.5</t>
  </si>
  <si>
    <t>2.2.6</t>
  </si>
  <si>
    <t>2.2.6.1</t>
  </si>
  <si>
    <t>Будівництво напірного каналізаційного колектора Д=160 мм від КНС "Гвардійська" до вул.Чорновола у м. Черкаси</t>
  </si>
  <si>
    <t>L=264 п.м.</t>
  </si>
  <si>
    <t>2.2.6.2</t>
  </si>
  <si>
    <t>Реконструкція вантажопідіймального механізму на ГКНС-1 розташованої по пр. Хіміків, 51 в м. Черкаси</t>
  </si>
  <si>
    <t>2.2.6.3</t>
  </si>
  <si>
    <t>2.2.6.4</t>
  </si>
  <si>
    <t>Усього за підпунктом 2.2.6</t>
  </si>
  <si>
    <t>Усього за пунктом 2.2</t>
  </si>
  <si>
    <t>Усього за розділом ІІ</t>
  </si>
  <si>
    <t>Усього за інвестиційною програмою</t>
  </si>
  <si>
    <t>Примітка:</t>
  </si>
  <si>
    <t>* Суми витрат по заходах та економічний ефект від їх впровадження  при розрахунку строку окупності враховувати без ПДВ</t>
  </si>
  <si>
    <t>** Складові розрахунку економічного ефекту від впровадження  заходів враховувати без ПДВ</t>
  </si>
  <si>
    <t>Відповідальний виконавець                                                 _____________________                                                           C.В.Гапич</t>
  </si>
  <si>
    <r>
      <t>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</si>
</sst>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6" fillId="0" borderId="0"/>
  </cellStyleXfs>
  <cellXfs count="3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5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Fill="1" applyAlignment="1"/>
    <xf numFmtId="0" fontId="0" fillId="0" borderId="0" xfId="0" applyFill="1" applyAlignment="1">
      <alignment vertical="top" wrapText="1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2" fillId="0" borderId="0" xfId="0" applyFont="1"/>
    <xf numFmtId="0" fontId="4" fillId="0" borderId="0" xfId="0" applyFont="1" applyFill="1" applyAlignment="1">
      <alignment horizontal="left"/>
    </xf>
    <xf numFmtId="0" fontId="8" fillId="0" borderId="0" xfId="0" applyFont="1" applyFill="1"/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6" xfId="1" applyFont="1" applyFill="1" applyBorder="1" applyAlignment="1" applyProtection="1">
      <alignment horizontal="center" vertical="center" wrapText="1"/>
      <protection locked="0"/>
    </xf>
    <xf numFmtId="0" fontId="1" fillId="0" borderId="10" xfId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6" xfId="0" applyNumberFormat="1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/>
    <xf numFmtId="164" fontId="1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/>
    </xf>
    <xf numFmtId="0" fontId="11" fillId="2" borderId="0" xfId="0" applyFont="1" applyFill="1" applyBorder="1" applyAlignment="1"/>
    <xf numFmtId="0" fontId="1" fillId="0" borderId="6" xfId="0" applyFont="1" applyBorder="1" applyAlignment="1">
      <alignment horizontal="center"/>
    </xf>
    <xf numFmtId="3" fontId="1" fillId="2" borderId="6" xfId="2" applyNumberFormat="1" applyFont="1" applyFill="1" applyBorder="1" applyAlignment="1">
      <alignment horizontal="center" wrapText="1"/>
    </xf>
    <xf numFmtId="0" fontId="1" fillId="0" borderId="6" xfId="0" applyFont="1" applyBorder="1" applyAlignment="1"/>
    <xf numFmtId="0" fontId="11" fillId="2" borderId="0" xfId="0" applyFont="1" applyFill="1" applyBorder="1" applyAlignment="1">
      <alignment horizontal="center"/>
    </xf>
    <xf numFmtId="164" fontId="14" fillId="0" borderId="6" xfId="0" applyNumberFormat="1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/>
    <xf numFmtId="164" fontId="1" fillId="0" borderId="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4" borderId="0" xfId="0" applyFont="1" applyFill="1"/>
    <xf numFmtId="49" fontId="1" fillId="2" borderId="6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164" fontId="7" fillId="0" borderId="6" xfId="0" applyNumberFormat="1" applyFont="1" applyFill="1" applyBorder="1" applyAlignment="1">
      <alignment horizontal="center" vertical="center"/>
    </xf>
    <xf numFmtId="164" fontId="14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6" xfId="0" applyFont="1" applyFill="1" applyBorder="1"/>
    <xf numFmtId="0" fontId="11" fillId="3" borderId="6" xfId="0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/>
    <xf numFmtId="164" fontId="1" fillId="2" borderId="6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1" fillId="3" borderId="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/>
    <xf numFmtId="0" fontId="1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3" fontId="17" fillId="2" borderId="6" xfId="2" applyNumberFormat="1" applyFont="1" applyFill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7" fillId="0" borderId="9" xfId="0" applyFont="1" applyBorder="1" applyAlignment="1"/>
    <xf numFmtId="2" fontId="1" fillId="0" borderId="9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7" fillId="3" borderId="6" xfId="1" applyNumberFormat="1" applyFont="1" applyFill="1" applyBorder="1" applyAlignment="1" applyProtection="1">
      <alignment horizontal="center" vertical="center" wrapText="1"/>
    </xf>
    <xf numFmtId="4" fontId="7" fillId="3" borderId="6" xfId="2" applyNumberFormat="1" applyFont="1" applyFill="1" applyBorder="1" applyAlignment="1">
      <alignment horizontal="center" wrapText="1"/>
    </xf>
    <xf numFmtId="4" fontId="1" fillId="3" borderId="6" xfId="0" applyNumberFormat="1" applyFont="1" applyFill="1" applyBorder="1" applyAlignment="1">
      <alignment horizontal="center"/>
    </xf>
    <xf numFmtId="165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justify" wrapText="1"/>
    </xf>
    <xf numFmtId="0" fontId="1" fillId="0" borderId="6" xfId="0" applyFont="1" applyBorder="1" applyAlignment="1">
      <alignment horizontal="center" vertical="justify"/>
    </xf>
    <xf numFmtId="3" fontId="1" fillId="2" borderId="6" xfId="2" applyNumberFormat="1" applyFont="1" applyFill="1" applyBorder="1" applyAlignment="1">
      <alignment horizontal="center" vertical="justify" wrapText="1"/>
    </xf>
    <xf numFmtId="0" fontId="11" fillId="0" borderId="6" xfId="0" applyFont="1" applyBorder="1" applyAlignment="1">
      <alignment vertical="justify"/>
    </xf>
    <xf numFmtId="0" fontId="1" fillId="0" borderId="6" xfId="0" applyFont="1" applyBorder="1" applyAlignment="1">
      <alignment vertical="justify"/>
    </xf>
    <xf numFmtId="0" fontId="11" fillId="0" borderId="6" xfId="0" applyFont="1" applyBorder="1" applyAlignment="1">
      <alignment horizontal="center" vertical="justify"/>
    </xf>
    <xf numFmtId="0" fontId="1" fillId="2" borderId="6" xfId="0" applyFont="1" applyFill="1" applyBorder="1" applyAlignment="1">
      <alignment horizontal="center" vertical="justify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2" fontId="11" fillId="3" borderId="6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/>
    <xf numFmtId="0" fontId="1" fillId="0" borderId="6" xfId="0" applyFont="1" applyBorder="1"/>
    <xf numFmtId="49" fontId="1" fillId="2" borderId="2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7" fillId="0" borderId="6" xfId="0" applyNumberFormat="1" applyFont="1" applyFill="1" applyBorder="1" applyAlignment="1"/>
    <xf numFmtId="4" fontId="1" fillId="0" borderId="6" xfId="0" applyNumberFormat="1" applyFont="1" applyFill="1" applyBorder="1" applyAlignment="1"/>
    <xf numFmtId="0" fontId="17" fillId="0" borderId="6" xfId="0" applyFont="1" applyFill="1" applyBorder="1" applyAlignment="1">
      <alignment horizontal="center"/>
    </xf>
    <xf numFmtId="4" fontId="17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2" borderId="1" xfId="2" applyNumberFormat="1" applyFont="1" applyFill="1" applyBorder="1" applyAlignment="1">
      <alignment horizontal="center" wrapText="1"/>
    </xf>
    <xf numFmtId="2" fontId="1" fillId="3" borderId="7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4" fontId="1" fillId="3" borderId="7" xfId="0" applyNumberFormat="1" applyFont="1" applyFill="1" applyBorder="1" applyAlignment="1"/>
    <xf numFmtId="0" fontId="11" fillId="3" borderId="7" xfId="0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6" xfId="0" applyNumberFormat="1" applyFont="1" applyBorder="1"/>
    <xf numFmtId="4" fontId="1" fillId="2" borderId="6" xfId="2" applyNumberFormat="1" applyFont="1" applyFill="1" applyBorder="1" applyAlignment="1">
      <alignment horizontal="center" wrapText="1"/>
    </xf>
    <xf numFmtId="165" fontId="1" fillId="2" borderId="6" xfId="2" applyNumberFormat="1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2" fontId="1" fillId="0" borderId="6" xfId="0" applyNumberFormat="1" applyFont="1" applyBorder="1"/>
    <xf numFmtId="0" fontId="1" fillId="0" borderId="6" xfId="1" applyNumberFormat="1" applyFont="1" applyFill="1" applyBorder="1" applyAlignment="1" applyProtection="1">
      <alignment horizontal="center" wrapText="1"/>
    </xf>
    <xf numFmtId="166" fontId="1" fillId="0" borderId="6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3" borderId="6" xfId="0" applyNumberFormat="1" applyFont="1" applyFill="1" applyBorder="1" applyAlignment="1"/>
    <xf numFmtId="164" fontId="11" fillId="0" borderId="9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/>
    </xf>
    <xf numFmtId="3" fontId="7" fillId="3" borderId="6" xfId="2" applyNumberFormat="1" applyFont="1" applyFill="1" applyBorder="1" applyAlignment="1">
      <alignment horizontal="center" wrapText="1"/>
    </xf>
    <xf numFmtId="3" fontId="1" fillId="3" borderId="6" xfId="2" applyNumberFormat="1" applyFont="1" applyFill="1" applyBorder="1" applyAlignment="1">
      <alignment horizontal="center" wrapText="1"/>
    </xf>
    <xf numFmtId="4" fontId="1" fillId="3" borderId="6" xfId="2" applyNumberFormat="1" applyFont="1" applyFill="1" applyBorder="1" applyAlignment="1">
      <alignment horizontal="center" wrapText="1"/>
    </xf>
    <xf numFmtId="0" fontId="11" fillId="3" borderId="6" xfId="0" applyFont="1" applyFill="1" applyBorder="1" applyAlignment="1"/>
    <xf numFmtId="0" fontId="11" fillId="0" borderId="6" xfId="1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Fill="1" applyBorder="1"/>
    <xf numFmtId="164" fontId="1" fillId="0" borderId="6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3" fontId="1" fillId="2" borderId="9" xfId="2" applyNumberFormat="1" applyFont="1" applyFill="1" applyBorder="1" applyAlignment="1">
      <alignment horizontal="center" wrapText="1"/>
    </xf>
    <xf numFmtId="2" fontId="1" fillId="0" borderId="9" xfId="0" applyNumberFormat="1" applyFont="1" applyBorder="1" applyAlignment="1">
      <alignment horizontal="center"/>
    </xf>
    <xf numFmtId="4" fontId="1" fillId="3" borderId="10" xfId="0" applyNumberFormat="1" applyFont="1" applyFill="1" applyBorder="1" applyAlignment="1"/>
    <xf numFmtId="2" fontId="1" fillId="3" borderId="9" xfId="0" applyNumberFormat="1" applyFont="1" applyFill="1" applyBorder="1" applyAlignment="1">
      <alignment horizontal="center"/>
    </xf>
    <xf numFmtId="4" fontId="7" fillId="3" borderId="9" xfId="2" applyNumberFormat="1" applyFont="1" applyFill="1" applyBorder="1" applyAlignment="1">
      <alignment horizontal="center" wrapText="1"/>
    </xf>
    <xf numFmtId="3" fontId="7" fillId="3" borderId="9" xfId="2" applyNumberFormat="1" applyFont="1" applyFill="1" applyBorder="1" applyAlignment="1">
      <alignment horizontal="center" wrapText="1"/>
    </xf>
    <xf numFmtId="4" fontId="1" fillId="3" borderId="9" xfId="2" applyNumberFormat="1" applyFont="1" applyFill="1" applyBorder="1" applyAlignment="1">
      <alignment horizontal="center" wrapText="1"/>
    </xf>
    <xf numFmtId="165" fontId="1" fillId="3" borderId="9" xfId="2" applyNumberFormat="1" applyFont="1" applyFill="1" applyBorder="1" applyAlignment="1">
      <alignment horizontal="center" wrapText="1"/>
    </xf>
    <xf numFmtId="2" fontId="1" fillId="3" borderId="9" xfId="2" applyNumberFormat="1" applyFont="1" applyFill="1" applyBorder="1" applyAlignment="1">
      <alignment horizontal="center" wrapText="1"/>
    </xf>
    <xf numFmtId="0" fontId="1" fillId="3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 vertical="center"/>
    </xf>
    <xf numFmtId="2" fontId="11" fillId="0" borderId="6" xfId="0" applyNumberFormat="1" applyFont="1" applyBorder="1" applyAlignment="1"/>
    <xf numFmtId="2" fontId="1" fillId="0" borderId="6" xfId="0" applyNumberFormat="1" applyFont="1" applyBorder="1" applyAlignment="1"/>
    <xf numFmtId="4" fontId="1" fillId="0" borderId="0" xfId="0" applyNumberFormat="1" applyFont="1"/>
    <xf numFmtId="0" fontId="1" fillId="2" borderId="6" xfId="0" applyFont="1" applyFill="1" applyBorder="1" applyAlignment="1">
      <alignment horizontal="center" wrapText="1"/>
    </xf>
    <xf numFmtId="0" fontId="11" fillId="3" borderId="5" xfId="0" applyFont="1" applyFill="1" applyBorder="1" applyAlignment="1"/>
    <xf numFmtId="165" fontId="14" fillId="3" borderId="1" xfId="2" applyNumberFormat="1" applyFont="1" applyFill="1" applyBorder="1" applyAlignment="1">
      <alignment horizontal="center" wrapText="1"/>
    </xf>
    <xf numFmtId="3" fontId="14" fillId="3" borderId="1" xfId="2" applyNumberFormat="1" applyFont="1" applyFill="1" applyBorder="1" applyAlignment="1">
      <alignment horizontal="center" wrapText="1"/>
    </xf>
    <xf numFmtId="165" fontId="11" fillId="3" borderId="1" xfId="2" applyNumberFormat="1" applyFont="1" applyFill="1" applyBorder="1" applyAlignment="1">
      <alignment horizontal="center" wrapText="1"/>
    </xf>
    <xf numFmtId="0" fontId="11" fillId="3" borderId="1" xfId="0" applyFont="1" applyFill="1" applyBorder="1" applyAlignment="1"/>
    <xf numFmtId="2" fontId="11" fillId="3" borderId="1" xfId="0" applyNumberFormat="1" applyFont="1" applyFill="1" applyBorder="1" applyAlignment="1"/>
    <xf numFmtId="2" fontId="11" fillId="3" borderId="1" xfId="0" applyNumberFormat="1" applyFont="1" applyFill="1" applyBorder="1" applyAlignment="1">
      <alignment horizontal="center"/>
    </xf>
    <xf numFmtId="0" fontId="11" fillId="3" borderId="6" xfId="0" applyFont="1" applyFill="1" applyBorder="1"/>
    <xf numFmtId="49" fontId="1" fillId="0" borderId="6" xfId="0" applyNumberFormat="1" applyFont="1" applyFill="1" applyBorder="1" applyAlignment="1">
      <alignment horizontal="center" vertical="justify" wrapText="1"/>
    </xf>
    <xf numFmtId="0" fontId="1" fillId="0" borderId="6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3" fontId="11" fillId="3" borderId="6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/>
    </xf>
    <xf numFmtId="0" fontId="17" fillId="0" borderId="6" xfId="0" applyFont="1" applyFill="1" applyBorder="1" applyAlignment="1"/>
    <xf numFmtId="4" fontId="1" fillId="0" borderId="6" xfId="1" applyNumberFormat="1" applyFont="1" applyFill="1" applyBorder="1" applyAlignment="1" applyProtection="1">
      <alignment wrapText="1"/>
    </xf>
    <xf numFmtId="0" fontId="11" fillId="0" borderId="6" xfId="1" applyNumberFormat="1" applyFont="1" applyFill="1" applyBorder="1" applyAlignment="1" applyProtection="1">
      <alignment vertical="center" wrapText="1"/>
    </xf>
    <xf numFmtId="0" fontId="1" fillId="0" borderId="6" xfId="1" applyNumberFormat="1" applyFont="1" applyFill="1" applyBorder="1" applyAlignment="1" applyProtection="1">
      <alignment wrapText="1"/>
    </xf>
    <xf numFmtId="165" fontId="1" fillId="0" borderId="6" xfId="0" applyNumberFormat="1" applyFont="1" applyFill="1" applyBorder="1" applyAlignment="1"/>
    <xf numFmtId="165" fontId="1" fillId="3" borderId="6" xfId="0" applyNumberFormat="1" applyFont="1" applyFill="1" applyBorder="1" applyAlignment="1"/>
    <xf numFmtId="165" fontId="7" fillId="3" borderId="6" xfId="2" applyNumberFormat="1" applyFont="1" applyFill="1" applyBorder="1" applyAlignment="1">
      <alignment horizontal="center" wrapText="1"/>
    </xf>
    <xf numFmtId="166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/>
    <xf numFmtId="4" fontId="11" fillId="3" borderId="6" xfId="0" applyNumberFormat="1" applyFont="1" applyFill="1" applyBorder="1" applyAlignment="1"/>
    <xf numFmtId="165" fontId="11" fillId="3" borderId="6" xfId="0" applyNumberFormat="1" applyFont="1" applyFill="1" applyBorder="1" applyAlignment="1"/>
    <xf numFmtId="165" fontId="11" fillId="3" borderId="6" xfId="0" applyNumberFormat="1" applyFont="1" applyFill="1" applyBorder="1" applyAlignment="1">
      <alignment horizontal="center"/>
    </xf>
    <xf numFmtId="166" fontId="11" fillId="3" borderId="6" xfId="0" applyNumberFormat="1" applyFont="1" applyFill="1" applyBorder="1" applyAlignment="1">
      <alignment horizontal="center"/>
    </xf>
    <xf numFmtId="166" fontId="1" fillId="3" borderId="6" xfId="0" applyNumberFormat="1" applyFont="1" applyFill="1" applyBorder="1"/>
    <xf numFmtId="2" fontId="11" fillId="3" borderId="6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165" fontId="1" fillId="0" borderId="6" xfId="1" applyNumberFormat="1" applyFont="1" applyFill="1" applyBorder="1" applyAlignment="1" applyProtection="1">
      <alignment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1" fillId="3" borderId="2" xfId="0" applyNumberFormat="1" applyFont="1" applyFill="1" applyBorder="1" applyAlignment="1">
      <alignment horizontal="center"/>
    </xf>
    <xf numFmtId="49" fontId="11" fillId="3" borderId="3" xfId="0" applyNumberFormat="1" applyFont="1" applyFill="1" applyBorder="1" applyAlignment="1">
      <alignment horizontal="center"/>
    </xf>
    <xf numFmtId="49" fontId="11" fillId="3" borderId="4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11" fillId="0" borderId="3" xfId="1" applyNumberFormat="1" applyFont="1" applyFill="1" applyBorder="1" applyAlignment="1" applyProtection="1">
      <alignment horizontal="center" vertical="center" wrapText="1"/>
    </xf>
    <xf numFmtId="0" fontId="11" fillId="0" borderId="4" xfId="1" applyNumberFormat="1" applyFont="1" applyFill="1" applyBorder="1" applyAlignment="1" applyProtection="1">
      <alignment horizontal="center" vertical="center" wrapText="1"/>
    </xf>
    <xf numFmtId="164" fontId="14" fillId="3" borderId="2" xfId="0" applyNumberFormat="1" applyFont="1" applyFill="1" applyBorder="1" applyAlignment="1">
      <alignment horizontal="center"/>
    </xf>
    <xf numFmtId="164" fontId="14" fillId="3" borderId="3" xfId="0" applyNumberFormat="1" applyFont="1" applyFill="1" applyBorder="1" applyAlignment="1">
      <alignment horizontal="center"/>
    </xf>
    <xf numFmtId="164" fontId="14" fillId="3" borderId="4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9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top" wrapText="1"/>
      <protection locked="0"/>
    </xf>
    <xf numFmtId="0" fontId="1" fillId="0" borderId="9" xfId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7" xfId="0" applyFont="1" applyBorder="1"/>
    <xf numFmtId="0" fontId="0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1" applyFont="1" applyFill="1" applyBorder="1" applyAlignment="1" applyProtection="1">
      <alignment horizontal="center" vertical="center" wrapText="1"/>
      <protection locked="0"/>
    </xf>
    <xf numFmtId="0" fontId="1" fillId="0" borderId="8" xfId="1" applyFont="1" applyFill="1" applyBorder="1" applyAlignment="1" applyProtection="1">
      <alignment horizontal="center" vertical="center" wrapText="1"/>
      <protection locked="0"/>
    </xf>
    <xf numFmtId="0" fontId="1" fillId="0" borderId="1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1" fillId="0" borderId="0" xfId="0" applyFont="1" applyFill="1" applyAlignment="1">
      <alignment horizontal="left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87"/>
  <sheetViews>
    <sheetView tabSelected="1" topLeftCell="A68" zoomScale="60" zoomScaleNormal="60" workbookViewId="0"/>
  </sheetViews>
  <sheetFormatPr defaultRowHeight="12.75" x14ac:dyDescent="0.2"/>
  <cols>
    <col min="1" max="1" width="10.85546875" style="1" customWidth="1"/>
    <col min="2" max="2" width="16.140625" style="2" customWidth="1"/>
    <col min="3" max="3" width="14" style="3" customWidth="1"/>
    <col min="4" max="4" width="9.28515625" style="3" customWidth="1"/>
    <col min="5" max="5" width="9.140625" style="3"/>
    <col min="6" max="6" width="12.42578125" style="3" customWidth="1"/>
    <col min="7" max="7" width="11.85546875" style="3" customWidth="1"/>
    <col min="8" max="8" width="11.7109375" style="3" customWidth="1"/>
    <col min="9" max="9" width="12.140625" style="3" customWidth="1"/>
    <col min="10" max="10" width="12.42578125" style="3" customWidth="1"/>
    <col min="11" max="13" width="14" style="3" customWidth="1"/>
    <col min="14" max="14" width="12.140625" style="3" customWidth="1"/>
    <col min="15" max="15" width="9.28515625" style="3" customWidth="1"/>
    <col min="16" max="16" width="8.7109375" style="3" customWidth="1"/>
    <col min="17" max="17" width="8.85546875" style="3" customWidth="1"/>
    <col min="18" max="18" width="7.85546875" style="3" customWidth="1"/>
    <col min="19" max="19" width="8.85546875" style="3" customWidth="1"/>
    <col min="20" max="21" width="6.85546875" style="3" customWidth="1"/>
    <col min="22" max="22" width="8.85546875" style="3" customWidth="1"/>
    <col min="23" max="23" width="7" style="3" customWidth="1"/>
    <col min="24" max="24" width="9.28515625" style="3" customWidth="1"/>
    <col min="25" max="29" width="9.140625" style="5"/>
    <col min="30" max="16384" width="9.140625" style="3"/>
  </cols>
  <sheetData>
    <row r="1" spans="1:25" ht="15.75" x14ac:dyDescent="0.25">
      <c r="N1" s="4"/>
      <c r="O1" s="4"/>
      <c r="P1" s="4"/>
      <c r="Q1" s="305" t="s">
        <v>0</v>
      </c>
      <c r="R1" s="305"/>
      <c r="S1" s="306"/>
      <c r="T1" s="306"/>
      <c r="U1" s="306"/>
      <c r="V1" s="306"/>
      <c r="W1" s="306"/>
      <c r="X1" s="306"/>
    </row>
    <row r="2" spans="1:25" ht="15.75" x14ac:dyDescent="0.2">
      <c r="B2" s="307" t="s">
        <v>1</v>
      </c>
      <c r="C2" s="307"/>
      <c r="D2" s="307"/>
      <c r="E2" s="307"/>
      <c r="N2" s="307" t="s">
        <v>2</v>
      </c>
      <c r="O2" s="307"/>
      <c r="P2" s="307"/>
      <c r="Q2" s="6"/>
      <c r="R2" s="7"/>
      <c r="S2" s="8"/>
      <c r="T2" s="9"/>
      <c r="U2" s="9"/>
      <c r="V2" s="9"/>
      <c r="W2" s="9"/>
      <c r="X2" s="9"/>
    </row>
    <row r="3" spans="1:25" ht="15.75" x14ac:dyDescent="0.25">
      <c r="B3" s="308" t="s">
        <v>3</v>
      </c>
      <c r="C3" s="309"/>
      <c r="D3" s="309"/>
      <c r="E3" s="309"/>
      <c r="F3" s="310"/>
      <c r="N3" s="311" t="s">
        <v>4</v>
      </c>
      <c r="O3" s="311"/>
      <c r="P3" s="311"/>
      <c r="Q3" s="311"/>
      <c r="R3" s="7"/>
      <c r="S3" s="8"/>
      <c r="T3" s="9"/>
      <c r="U3" s="9"/>
      <c r="V3" s="9"/>
      <c r="W3" s="9"/>
      <c r="X3" s="9"/>
    </row>
    <row r="4" spans="1:25" ht="15.75" x14ac:dyDescent="0.2">
      <c r="B4" s="10" t="s">
        <v>5</v>
      </c>
      <c r="C4" s="10"/>
      <c r="D4" s="10"/>
      <c r="E4" s="10"/>
      <c r="N4" s="301" t="s">
        <v>6</v>
      </c>
      <c r="O4" s="301"/>
      <c r="P4" s="301"/>
      <c r="Q4" s="301"/>
      <c r="R4" s="7"/>
      <c r="S4" s="8"/>
      <c r="T4" s="9"/>
      <c r="U4" s="9"/>
      <c r="V4" s="9"/>
      <c r="W4" s="9"/>
      <c r="X4" s="9"/>
    </row>
    <row r="5" spans="1:25" ht="15.75" x14ac:dyDescent="0.2">
      <c r="B5" s="11"/>
      <c r="C5" s="11"/>
      <c r="D5" s="11"/>
      <c r="E5" s="11"/>
      <c r="N5" s="12"/>
      <c r="O5" s="12"/>
      <c r="P5" s="12"/>
      <c r="Q5" s="12"/>
      <c r="R5" s="7"/>
      <c r="S5" s="8"/>
      <c r="T5" s="9"/>
      <c r="U5" s="9"/>
      <c r="V5" s="9"/>
      <c r="W5" s="9"/>
      <c r="X5" s="9"/>
    </row>
    <row r="6" spans="1:25" ht="15.75" x14ac:dyDescent="0.25">
      <c r="B6" s="11"/>
      <c r="C6" s="11"/>
      <c r="D6" s="11"/>
      <c r="E6" s="11"/>
      <c r="N6" s="13" t="s">
        <v>7</v>
      </c>
      <c r="O6" s="13"/>
      <c r="P6" s="14" t="s">
        <v>8</v>
      </c>
      <c r="Q6" s="13"/>
      <c r="R6" s="7"/>
      <c r="S6" s="8"/>
      <c r="T6" s="9"/>
      <c r="U6" s="9"/>
      <c r="V6" s="9"/>
      <c r="W6" s="9"/>
      <c r="X6" s="9"/>
    </row>
    <row r="7" spans="1:25" ht="15.75" x14ac:dyDescent="0.25">
      <c r="B7" s="300" t="s">
        <v>9</v>
      </c>
      <c r="C7" s="300"/>
      <c r="D7" s="300"/>
      <c r="E7" s="300"/>
      <c r="N7" s="15"/>
      <c r="O7" s="16" t="s">
        <v>10</v>
      </c>
      <c r="P7" s="301" t="s">
        <v>11</v>
      </c>
      <c r="Q7" s="301"/>
      <c r="R7" s="7"/>
      <c r="S7" s="8"/>
      <c r="T7" s="9"/>
      <c r="U7" s="9"/>
      <c r="V7" s="9"/>
      <c r="W7" s="9"/>
      <c r="X7" s="9"/>
    </row>
    <row r="8" spans="1:25" ht="15.75" x14ac:dyDescent="0.25">
      <c r="B8" s="17"/>
      <c r="C8" s="17"/>
      <c r="D8" s="17"/>
      <c r="E8" s="17"/>
      <c r="N8" s="12"/>
      <c r="O8" s="12"/>
      <c r="P8" s="12"/>
      <c r="Q8" s="12"/>
      <c r="R8" s="7"/>
      <c r="S8" s="8"/>
      <c r="T8" s="9"/>
      <c r="U8" s="9"/>
      <c r="V8" s="9"/>
      <c r="W8" s="9"/>
      <c r="X8" s="9"/>
    </row>
    <row r="9" spans="1:25" ht="15.75" x14ac:dyDescent="0.25">
      <c r="B9" s="17"/>
      <c r="C9" s="17"/>
      <c r="D9" s="17"/>
      <c r="E9" s="17"/>
      <c r="F9" s="18"/>
      <c r="N9" s="17" t="s">
        <v>12</v>
      </c>
      <c r="O9" s="17"/>
      <c r="P9" s="17"/>
      <c r="Q9" s="17"/>
      <c r="R9" s="7"/>
      <c r="S9" s="8"/>
      <c r="T9" s="9"/>
      <c r="U9" s="9"/>
      <c r="V9" s="9"/>
      <c r="W9" s="9"/>
      <c r="X9" s="9"/>
    </row>
    <row r="10" spans="1:25" ht="15.75" x14ac:dyDescent="0.25">
      <c r="B10" s="19" t="s">
        <v>13</v>
      </c>
      <c r="C10" s="20"/>
      <c r="D10" s="20"/>
      <c r="E10" s="20"/>
      <c r="N10" s="19" t="s">
        <v>13</v>
      </c>
      <c r="O10" s="15"/>
      <c r="P10" s="15"/>
      <c r="Q10" s="15"/>
      <c r="R10" s="7"/>
      <c r="S10" s="8"/>
      <c r="T10" s="9"/>
      <c r="U10" s="9"/>
      <c r="V10" s="9"/>
      <c r="W10" s="9"/>
      <c r="X10" s="9"/>
    </row>
    <row r="11" spans="1:25" ht="15" x14ac:dyDescent="0.25">
      <c r="B11" s="302"/>
      <c r="C11" s="302"/>
      <c r="D11" s="302"/>
      <c r="E11" s="302"/>
      <c r="I11" s="303"/>
      <c r="J11" s="303"/>
      <c r="K11" s="303"/>
      <c r="L11" s="303"/>
      <c r="N11" s="4"/>
      <c r="O11" s="4"/>
      <c r="P11" s="302"/>
      <c r="Q11" s="302"/>
      <c r="R11" s="302"/>
      <c r="S11" s="302"/>
      <c r="T11" s="302"/>
      <c r="U11" s="302"/>
      <c r="V11" s="21"/>
      <c r="W11" s="21"/>
      <c r="X11" s="21"/>
    </row>
    <row r="12" spans="1:25" ht="15.75" x14ac:dyDescent="0.25">
      <c r="A12" s="304" t="s">
        <v>14</v>
      </c>
      <c r="B12" s="304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22"/>
      <c r="W12" s="22"/>
    </row>
    <row r="13" spans="1:25" x14ac:dyDescent="0.2">
      <c r="A13" s="290" t="s">
        <v>15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"/>
      <c r="W13" s="2"/>
    </row>
    <row r="14" spans="1:25" x14ac:dyDescent="0.2">
      <c r="A14" s="291" t="s">
        <v>16</v>
      </c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</row>
    <row r="15" spans="1:25" x14ac:dyDescent="0.2">
      <c r="A15" s="279" t="s">
        <v>17</v>
      </c>
      <c r="B15" s="279" t="s">
        <v>18</v>
      </c>
      <c r="C15" s="279" t="s">
        <v>19</v>
      </c>
      <c r="D15" s="294" t="s">
        <v>20</v>
      </c>
      <c r="E15" s="295"/>
      <c r="F15" s="295"/>
      <c r="G15" s="295"/>
      <c r="H15" s="295"/>
      <c r="I15" s="295"/>
      <c r="J15" s="296"/>
      <c r="K15" s="297" t="s">
        <v>21</v>
      </c>
      <c r="L15" s="297" t="s">
        <v>22</v>
      </c>
      <c r="M15" s="279" t="s">
        <v>23</v>
      </c>
      <c r="N15" s="286" t="s">
        <v>24</v>
      </c>
      <c r="O15" s="286"/>
      <c r="P15" s="286" t="s">
        <v>25</v>
      </c>
      <c r="Q15" s="286"/>
      <c r="R15" s="286"/>
      <c r="S15" s="286"/>
      <c r="T15" s="287" t="s">
        <v>26</v>
      </c>
      <c r="U15" s="287" t="s">
        <v>27</v>
      </c>
      <c r="V15" s="287" t="s">
        <v>28</v>
      </c>
      <c r="W15" s="287" t="s">
        <v>29</v>
      </c>
      <c r="X15" s="287" t="s">
        <v>30</v>
      </c>
      <c r="Y15" s="278"/>
    </row>
    <row r="16" spans="1:25" x14ac:dyDescent="0.2">
      <c r="A16" s="280"/>
      <c r="B16" s="280"/>
      <c r="C16" s="292"/>
      <c r="D16" s="279" t="s">
        <v>31</v>
      </c>
      <c r="E16" s="282" t="s">
        <v>32</v>
      </c>
      <c r="F16" s="282"/>
      <c r="G16" s="282"/>
      <c r="H16" s="282"/>
      <c r="I16" s="282"/>
      <c r="J16" s="282"/>
      <c r="K16" s="298"/>
      <c r="L16" s="298"/>
      <c r="M16" s="280"/>
      <c r="N16" s="283" t="s">
        <v>33</v>
      </c>
      <c r="O16" s="279" t="s">
        <v>34</v>
      </c>
      <c r="P16" s="279" t="s">
        <v>35</v>
      </c>
      <c r="Q16" s="279" t="s">
        <v>36</v>
      </c>
      <c r="R16" s="279" t="s">
        <v>37</v>
      </c>
      <c r="S16" s="279" t="s">
        <v>38</v>
      </c>
      <c r="T16" s="288"/>
      <c r="U16" s="288"/>
      <c r="V16" s="288"/>
      <c r="W16" s="288"/>
      <c r="X16" s="288"/>
      <c r="Y16" s="278"/>
    </row>
    <row r="17" spans="1:100" ht="42" customHeight="1" x14ac:dyDescent="0.2">
      <c r="A17" s="280"/>
      <c r="B17" s="280"/>
      <c r="C17" s="292"/>
      <c r="D17" s="280"/>
      <c r="E17" s="270" t="s">
        <v>39</v>
      </c>
      <c r="F17" s="270" t="s">
        <v>40</v>
      </c>
      <c r="G17" s="272" t="s">
        <v>41</v>
      </c>
      <c r="H17" s="274" t="s">
        <v>42</v>
      </c>
      <c r="I17" s="276" t="s">
        <v>43</v>
      </c>
      <c r="J17" s="277"/>
      <c r="K17" s="298"/>
      <c r="L17" s="298"/>
      <c r="M17" s="280"/>
      <c r="N17" s="284"/>
      <c r="O17" s="280"/>
      <c r="P17" s="280"/>
      <c r="Q17" s="280"/>
      <c r="R17" s="280"/>
      <c r="S17" s="280"/>
      <c r="T17" s="288"/>
      <c r="U17" s="288"/>
      <c r="V17" s="288"/>
      <c r="W17" s="288"/>
      <c r="X17" s="288"/>
      <c r="Y17" s="278"/>
    </row>
    <row r="18" spans="1:100" ht="90" customHeight="1" x14ac:dyDescent="0.2">
      <c r="A18" s="281"/>
      <c r="B18" s="281"/>
      <c r="C18" s="293"/>
      <c r="D18" s="281"/>
      <c r="E18" s="271"/>
      <c r="F18" s="271"/>
      <c r="G18" s="273"/>
      <c r="H18" s="275"/>
      <c r="I18" s="23" t="s">
        <v>44</v>
      </c>
      <c r="J18" s="24" t="s">
        <v>45</v>
      </c>
      <c r="K18" s="299"/>
      <c r="L18" s="299"/>
      <c r="M18" s="281"/>
      <c r="N18" s="285"/>
      <c r="O18" s="281"/>
      <c r="P18" s="281"/>
      <c r="Q18" s="281"/>
      <c r="R18" s="281"/>
      <c r="S18" s="281"/>
      <c r="T18" s="289"/>
      <c r="U18" s="289"/>
      <c r="V18" s="289"/>
      <c r="W18" s="289"/>
      <c r="X18" s="289"/>
      <c r="Y18" s="278"/>
    </row>
    <row r="19" spans="1:100" s="2" customFormat="1" ht="15.75" customHeight="1" x14ac:dyDescent="0.2">
      <c r="A19" s="25">
        <v>1</v>
      </c>
      <c r="B19" s="25">
        <v>2</v>
      </c>
      <c r="C19" s="25">
        <v>3</v>
      </c>
      <c r="D19" s="25">
        <v>4</v>
      </c>
      <c r="E19" s="25">
        <v>5</v>
      </c>
      <c r="F19" s="25">
        <v>6</v>
      </c>
      <c r="G19" s="26">
        <v>7</v>
      </c>
      <c r="H19" s="25">
        <v>8</v>
      </c>
      <c r="I19" s="25">
        <v>9</v>
      </c>
      <c r="J19" s="25">
        <v>10</v>
      </c>
      <c r="K19" s="27">
        <v>11</v>
      </c>
      <c r="L19" s="27">
        <v>12</v>
      </c>
      <c r="M19" s="27">
        <v>13</v>
      </c>
      <c r="N19" s="25">
        <v>14</v>
      </c>
      <c r="O19" s="25">
        <v>15</v>
      </c>
      <c r="P19" s="25">
        <v>16</v>
      </c>
      <c r="Q19" s="25">
        <v>17</v>
      </c>
      <c r="R19" s="25">
        <v>18</v>
      </c>
      <c r="S19" s="25">
        <v>19</v>
      </c>
      <c r="T19" s="25">
        <v>20</v>
      </c>
      <c r="U19" s="25">
        <v>21</v>
      </c>
      <c r="V19" s="25">
        <v>22</v>
      </c>
      <c r="W19" s="25">
        <v>23</v>
      </c>
      <c r="X19" s="28">
        <v>24</v>
      </c>
      <c r="Y19" s="29"/>
      <c r="Z19" s="30"/>
      <c r="AA19" s="30"/>
      <c r="AB19" s="30"/>
      <c r="AC19" s="30"/>
    </row>
    <row r="20" spans="1:100" ht="18.75" customHeight="1" x14ac:dyDescent="0.2">
      <c r="A20" s="31">
        <v>1</v>
      </c>
      <c r="B20" s="32"/>
      <c r="C20" s="238" t="s">
        <v>46</v>
      </c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40"/>
      <c r="Y20" s="33"/>
      <c r="Z20" s="33"/>
      <c r="AA20" s="33"/>
      <c r="AB20" s="34"/>
      <c r="AC20" s="34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</row>
    <row r="21" spans="1:100" ht="16.5" customHeight="1" x14ac:dyDescent="0.2">
      <c r="A21" s="36" t="s">
        <v>47</v>
      </c>
      <c r="B21" s="37"/>
      <c r="C21" s="238" t="s">
        <v>48</v>
      </c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40"/>
      <c r="Y21" s="38"/>
      <c r="Z21" s="38"/>
      <c r="AA21" s="38"/>
      <c r="AB21" s="34"/>
      <c r="AC21" s="34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</row>
    <row r="22" spans="1:100" ht="19.5" customHeight="1" x14ac:dyDescent="0.2">
      <c r="A22" s="36" t="s">
        <v>49</v>
      </c>
      <c r="B22" s="37"/>
      <c r="C22" s="241" t="s">
        <v>50</v>
      </c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3"/>
      <c r="Y22" s="38"/>
      <c r="Z22" s="38"/>
      <c r="AA22" s="38"/>
      <c r="AB22" s="34"/>
      <c r="AC22" s="34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</row>
    <row r="23" spans="1:100" x14ac:dyDescent="0.2">
      <c r="A23" s="36" t="s">
        <v>51</v>
      </c>
      <c r="B23" s="37"/>
      <c r="C23" s="39"/>
      <c r="E23" s="39" t="s">
        <v>52</v>
      </c>
      <c r="F23" s="40" t="s">
        <v>53</v>
      </c>
      <c r="G23" s="40" t="s">
        <v>53</v>
      </c>
      <c r="H23" s="40" t="s">
        <v>53</v>
      </c>
      <c r="I23" s="40" t="s">
        <v>53</v>
      </c>
      <c r="J23" s="40" t="s">
        <v>53</v>
      </c>
      <c r="K23" s="40" t="s">
        <v>52</v>
      </c>
      <c r="L23" s="39" t="s">
        <v>52</v>
      </c>
      <c r="M23" s="39" t="s">
        <v>52</v>
      </c>
      <c r="N23" s="41"/>
      <c r="O23" s="41"/>
      <c r="P23" s="39"/>
      <c r="Q23" s="39"/>
      <c r="R23" s="39"/>
      <c r="S23" s="39"/>
      <c r="T23" s="39"/>
      <c r="U23" s="39"/>
      <c r="V23" s="39"/>
      <c r="W23" s="39"/>
      <c r="X23" s="39"/>
      <c r="Y23" s="42"/>
      <c r="Z23" s="42"/>
      <c r="AA23" s="42"/>
      <c r="AB23" s="34"/>
      <c r="AC23" s="34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</row>
    <row r="24" spans="1:100" x14ac:dyDescent="0.2">
      <c r="A24" s="36" t="s">
        <v>54</v>
      </c>
      <c r="B24" s="37"/>
      <c r="C24" s="39"/>
      <c r="D24" s="39"/>
      <c r="E24" s="39" t="s">
        <v>52</v>
      </c>
      <c r="F24" s="40" t="s">
        <v>53</v>
      </c>
      <c r="G24" s="40" t="s">
        <v>53</v>
      </c>
      <c r="H24" s="40" t="s">
        <v>53</v>
      </c>
      <c r="I24" s="40" t="s">
        <v>53</v>
      </c>
      <c r="J24" s="40" t="s">
        <v>53</v>
      </c>
      <c r="K24" s="40" t="s">
        <v>52</v>
      </c>
      <c r="L24" s="39" t="s">
        <v>52</v>
      </c>
      <c r="M24" s="39" t="s">
        <v>52</v>
      </c>
      <c r="N24" s="41"/>
      <c r="O24" s="41"/>
      <c r="P24" s="39"/>
      <c r="Q24" s="39"/>
      <c r="R24" s="39"/>
      <c r="S24" s="39"/>
      <c r="T24" s="39"/>
      <c r="U24" s="39"/>
      <c r="V24" s="39"/>
      <c r="W24" s="39"/>
      <c r="X24" s="39"/>
      <c r="Y24" s="42"/>
      <c r="Z24" s="42"/>
      <c r="AA24" s="42"/>
      <c r="AB24" s="34"/>
      <c r="AC24" s="34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</row>
    <row r="25" spans="1:100" x14ac:dyDescent="0.2">
      <c r="A25" s="36" t="s">
        <v>55</v>
      </c>
      <c r="B25" s="43"/>
      <c r="C25" s="39"/>
      <c r="D25" s="39"/>
      <c r="E25" s="39" t="s">
        <v>52</v>
      </c>
      <c r="F25" s="40" t="s">
        <v>53</v>
      </c>
      <c r="G25" s="40" t="s">
        <v>53</v>
      </c>
      <c r="H25" s="40" t="s">
        <v>53</v>
      </c>
      <c r="I25" s="40" t="s">
        <v>53</v>
      </c>
      <c r="J25" s="40" t="s">
        <v>53</v>
      </c>
      <c r="K25" s="40" t="s">
        <v>52</v>
      </c>
      <c r="L25" s="39" t="s">
        <v>52</v>
      </c>
      <c r="M25" s="39" t="s">
        <v>52</v>
      </c>
      <c r="N25" s="41"/>
      <c r="O25" s="41"/>
      <c r="P25" s="39"/>
      <c r="Q25" s="39"/>
      <c r="R25" s="39"/>
      <c r="S25" s="39"/>
      <c r="T25" s="39"/>
      <c r="U25" s="39"/>
      <c r="V25" s="39"/>
      <c r="W25" s="39"/>
      <c r="X25" s="39"/>
      <c r="Y25" s="42"/>
      <c r="Z25" s="42"/>
      <c r="AA25" s="42"/>
      <c r="AB25" s="34"/>
      <c r="AC25" s="34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</row>
    <row r="26" spans="1:100" ht="18" customHeight="1" x14ac:dyDescent="0.2">
      <c r="A26" s="230" t="s">
        <v>56</v>
      </c>
      <c r="B26" s="231"/>
      <c r="C26" s="232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5"/>
      <c r="P26" s="44"/>
      <c r="Q26" s="44"/>
      <c r="R26" s="44"/>
      <c r="S26" s="44"/>
      <c r="T26" s="44"/>
      <c r="U26" s="44"/>
      <c r="V26" s="44"/>
      <c r="W26" s="44"/>
      <c r="X26" s="44"/>
      <c r="Y26" s="29"/>
      <c r="Z26" s="29"/>
      <c r="AA26" s="29"/>
      <c r="AB26" s="34"/>
      <c r="AC26" s="34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</row>
    <row r="27" spans="1:100" ht="21" customHeight="1" x14ac:dyDescent="0.2">
      <c r="A27" s="36" t="s">
        <v>57</v>
      </c>
      <c r="B27" s="46"/>
      <c r="C27" s="241" t="s">
        <v>58</v>
      </c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3"/>
      <c r="Y27" s="33"/>
      <c r="Z27" s="33"/>
      <c r="AA27" s="33"/>
      <c r="AB27" s="34"/>
      <c r="AC27" s="34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</row>
    <row r="28" spans="1:100" x14ac:dyDescent="0.2">
      <c r="A28" s="36" t="s">
        <v>59</v>
      </c>
      <c r="B28" s="47"/>
      <c r="C28" s="39"/>
      <c r="D28" s="39"/>
      <c r="E28" s="39" t="s">
        <v>52</v>
      </c>
      <c r="F28" s="40" t="s">
        <v>53</v>
      </c>
      <c r="G28" s="40" t="s">
        <v>53</v>
      </c>
      <c r="H28" s="40" t="s">
        <v>53</v>
      </c>
      <c r="I28" s="40" t="s">
        <v>53</v>
      </c>
      <c r="J28" s="40" t="s">
        <v>53</v>
      </c>
      <c r="K28" s="40" t="s">
        <v>52</v>
      </c>
      <c r="L28" s="39" t="s">
        <v>52</v>
      </c>
      <c r="M28" s="39" t="s">
        <v>52</v>
      </c>
      <c r="N28" s="41"/>
      <c r="O28" s="41"/>
      <c r="P28" s="39"/>
      <c r="Q28" s="39"/>
      <c r="R28" s="39"/>
      <c r="S28" s="39"/>
      <c r="T28" s="39"/>
      <c r="U28" s="39"/>
      <c r="V28" s="39"/>
      <c r="W28" s="39"/>
      <c r="X28" s="39"/>
      <c r="Y28" s="42"/>
      <c r="Z28" s="42"/>
      <c r="AA28" s="42"/>
      <c r="AB28" s="34"/>
      <c r="AC28" s="34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</row>
    <row r="29" spans="1:100" x14ac:dyDescent="0.2">
      <c r="A29" s="36" t="s">
        <v>60</v>
      </c>
      <c r="B29" s="47"/>
      <c r="C29" s="39"/>
      <c r="D29" s="39"/>
      <c r="E29" s="39" t="s">
        <v>52</v>
      </c>
      <c r="F29" s="40" t="s">
        <v>53</v>
      </c>
      <c r="G29" s="40" t="s">
        <v>53</v>
      </c>
      <c r="H29" s="40" t="s">
        <v>53</v>
      </c>
      <c r="I29" s="40" t="s">
        <v>53</v>
      </c>
      <c r="J29" s="40" t="s">
        <v>53</v>
      </c>
      <c r="K29" s="40" t="s">
        <v>52</v>
      </c>
      <c r="L29" s="39" t="s">
        <v>52</v>
      </c>
      <c r="M29" s="39" t="s">
        <v>52</v>
      </c>
      <c r="N29" s="41"/>
      <c r="O29" s="41"/>
      <c r="P29" s="39"/>
      <c r="Q29" s="39"/>
      <c r="R29" s="39"/>
      <c r="S29" s="39"/>
      <c r="T29" s="39"/>
      <c r="U29" s="39"/>
      <c r="V29" s="39"/>
      <c r="W29" s="39"/>
      <c r="X29" s="39"/>
      <c r="Y29" s="42"/>
      <c r="Z29" s="42"/>
      <c r="AA29" s="42"/>
      <c r="AB29" s="34"/>
      <c r="AC29" s="34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</row>
    <row r="30" spans="1:100" x14ac:dyDescent="0.2">
      <c r="A30" s="36" t="s">
        <v>55</v>
      </c>
      <c r="B30" s="47"/>
      <c r="C30" s="39"/>
      <c r="D30" s="39"/>
      <c r="E30" s="39" t="s">
        <v>52</v>
      </c>
      <c r="F30" s="40" t="s">
        <v>53</v>
      </c>
      <c r="G30" s="40" t="s">
        <v>53</v>
      </c>
      <c r="H30" s="40" t="s">
        <v>53</v>
      </c>
      <c r="I30" s="40" t="s">
        <v>53</v>
      </c>
      <c r="J30" s="40" t="s">
        <v>53</v>
      </c>
      <c r="K30" s="40" t="s">
        <v>52</v>
      </c>
      <c r="L30" s="39" t="s">
        <v>52</v>
      </c>
      <c r="M30" s="39" t="s">
        <v>52</v>
      </c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42"/>
      <c r="Z30" s="42"/>
      <c r="AA30" s="42"/>
      <c r="AB30" s="34"/>
      <c r="AC30" s="34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</row>
    <row r="31" spans="1:100" s="48" customFormat="1" ht="18" customHeight="1" x14ac:dyDescent="0.2">
      <c r="A31" s="230" t="s">
        <v>61</v>
      </c>
      <c r="B31" s="231"/>
      <c r="C31" s="232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5"/>
      <c r="P31" s="44"/>
      <c r="Q31" s="44"/>
      <c r="R31" s="44"/>
      <c r="S31" s="44"/>
      <c r="T31" s="44"/>
      <c r="U31" s="44"/>
      <c r="V31" s="44"/>
      <c r="W31" s="44"/>
      <c r="X31" s="44"/>
      <c r="Y31" s="29"/>
      <c r="Z31" s="29"/>
      <c r="AA31" s="29"/>
      <c r="AB31" s="34"/>
      <c r="AC31" s="34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</row>
    <row r="32" spans="1:100" x14ac:dyDescent="0.2">
      <c r="A32" s="49" t="s">
        <v>62</v>
      </c>
      <c r="B32" s="50"/>
      <c r="C32" s="255" t="s">
        <v>63</v>
      </c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7"/>
      <c r="Y32" s="33"/>
      <c r="Z32" s="33"/>
      <c r="AA32" s="33"/>
      <c r="AB32" s="34"/>
      <c r="AC32" s="34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</row>
    <row r="33" spans="1:100" x14ac:dyDescent="0.2">
      <c r="A33" s="51" t="s">
        <v>64</v>
      </c>
      <c r="B33" s="52"/>
      <c r="C33" s="53"/>
      <c r="D33" s="53"/>
      <c r="E33" s="39" t="s">
        <v>52</v>
      </c>
      <c r="F33" s="40" t="s">
        <v>53</v>
      </c>
      <c r="G33" s="40" t="s">
        <v>53</v>
      </c>
      <c r="H33" s="40" t="s">
        <v>53</v>
      </c>
      <c r="I33" s="40" t="s">
        <v>53</v>
      </c>
      <c r="J33" s="40" t="s">
        <v>53</v>
      </c>
      <c r="K33" s="40" t="s">
        <v>52</v>
      </c>
      <c r="L33" s="39" t="s">
        <v>52</v>
      </c>
      <c r="M33" s="39" t="s">
        <v>52</v>
      </c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33"/>
      <c r="Z33" s="33"/>
      <c r="AA33" s="33"/>
      <c r="AB33" s="34"/>
      <c r="AC33" s="34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</row>
    <row r="34" spans="1:100" x14ac:dyDescent="0.2">
      <c r="A34" s="51" t="s">
        <v>65</v>
      </c>
      <c r="B34" s="52"/>
      <c r="C34" s="53"/>
      <c r="D34" s="53"/>
      <c r="E34" s="39" t="s">
        <v>52</v>
      </c>
      <c r="F34" s="40" t="s">
        <v>53</v>
      </c>
      <c r="G34" s="40" t="s">
        <v>53</v>
      </c>
      <c r="H34" s="40" t="s">
        <v>53</v>
      </c>
      <c r="I34" s="40" t="s">
        <v>53</v>
      </c>
      <c r="J34" s="40" t="s">
        <v>53</v>
      </c>
      <c r="K34" s="40" t="s">
        <v>52</v>
      </c>
      <c r="L34" s="39" t="s">
        <v>52</v>
      </c>
      <c r="M34" s="39" t="s">
        <v>52</v>
      </c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33"/>
      <c r="Z34" s="33"/>
      <c r="AA34" s="33"/>
      <c r="AB34" s="34"/>
      <c r="AC34" s="34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</row>
    <row r="35" spans="1:100" x14ac:dyDescent="0.2">
      <c r="A35" s="51" t="s">
        <v>66</v>
      </c>
      <c r="B35" s="52"/>
      <c r="C35" s="53"/>
      <c r="D35" s="53"/>
      <c r="E35" s="39" t="s">
        <v>52</v>
      </c>
      <c r="F35" s="40" t="s">
        <v>53</v>
      </c>
      <c r="G35" s="40" t="s">
        <v>53</v>
      </c>
      <c r="H35" s="40" t="s">
        <v>53</v>
      </c>
      <c r="I35" s="40" t="s">
        <v>53</v>
      </c>
      <c r="J35" s="40" t="s">
        <v>53</v>
      </c>
      <c r="K35" s="40" t="s">
        <v>52</v>
      </c>
      <c r="L35" s="39" t="s">
        <v>52</v>
      </c>
      <c r="M35" s="39" t="s">
        <v>52</v>
      </c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33"/>
      <c r="Z35" s="33"/>
      <c r="AA35" s="33"/>
      <c r="AB35" s="34"/>
      <c r="AC35" s="34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</row>
    <row r="36" spans="1:100" ht="15.75" customHeight="1" x14ac:dyDescent="0.2">
      <c r="A36" s="230" t="s">
        <v>67</v>
      </c>
      <c r="B36" s="231"/>
      <c r="C36" s="2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5"/>
      <c r="O36" s="45"/>
      <c r="P36" s="44"/>
      <c r="Q36" s="44"/>
      <c r="R36" s="44"/>
      <c r="S36" s="44"/>
      <c r="T36" s="44"/>
      <c r="U36" s="44"/>
      <c r="V36" s="44"/>
      <c r="W36" s="44"/>
      <c r="X36" s="44"/>
      <c r="Y36" s="42"/>
      <c r="Z36" s="42"/>
      <c r="AA36" s="42"/>
      <c r="AB36" s="34"/>
      <c r="AC36" s="34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</row>
    <row r="37" spans="1:100" x14ac:dyDescent="0.2">
      <c r="A37" s="54" t="s">
        <v>68</v>
      </c>
      <c r="B37" s="55"/>
      <c r="C37" s="228" t="s">
        <v>69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9"/>
      <c r="Y37" s="42"/>
      <c r="Z37" s="42"/>
      <c r="AA37" s="42"/>
      <c r="AB37" s="34"/>
      <c r="AC37" s="34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</row>
    <row r="38" spans="1:100" x14ac:dyDescent="0.2">
      <c r="A38" s="56" t="s">
        <v>70</v>
      </c>
      <c r="B38" s="57"/>
      <c r="C38" s="58"/>
      <c r="D38" s="58"/>
      <c r="E38" s="39" t="s">
        <v>52</v>
      </c>
      <c r="F38" s="40" t="s">
        <v>53</v>
      </c>
      <c r="G38" s="40" t="s">
        <v>53</v>
      </c>
      <c r="H38" s="40" t="s">
        <v>53</v>
      </c>
      <c r="I38" s="40" t="s">
        <v>53</v>
      </c>
      <c r="J38" s="40" t="s">
        <v>53</v>
      </c>
      <c r="K38" s="40" t="s">
        <v>52</v>
      </c>
      <c r="L38" s="39" t="s">
        <v>52</v>
      </c>
      <c r="M38" s="39" t="s">
        <v>52</v>
      </c>
      <c r="N38" s="40"/>
      <c r="O38" s="59"/>
      <c r="P38" s="58"/>
      <c r="Q38" s="58"/>
      <c r="R38" s="58"/>
      <c r="S38" s="58"/>
      <c r="T38" s="58"/>
      <c r="U38" s="58"/>
      <c r="V38" s="60"/>
      <c r="W38" s="60"/>
      <c r="X38" s="60"/>
      <c r="Y38" s="42"/>
      <c r="Z38" s="42"/>
      <c r="AA38" s="42"/>
      <c r="AB38" s="34"/>
      <c r="AC38" s="34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</row>
    <row r="39" spans="1:100" s="48" customFormat="1" ht="15.75" customHeight="1" x14ac:dyDescent="0.2">
      <c r="A39" s="56" t="s">
        <v>71</v>
      </c>
      <c r="B39" s="57"/>
      <c r="C39" s="58"/>
      <c r="D39" s="58"/>
      <c r="E39" s="39" t="s">
        <v>52</v>
      </c>
      <c r="F39" s="40" t="s">
        <v>53</v>
      </c>
      <c r="G39" s="40" t="s">
        <v>53</v>
      </c>
      <c r="H39" s="40" t="s">
        <v>53</v>
      </c>
      <c r="I39" s="40" t="s">
        <v>53</v>
      </c>
      <c r="J39" s="40" t="s">
        <v>53</v>
      </c>
      <c r="K39" s="40" t="s">
        <v>52</v>
      </c>
      <c r="L39" s="39" t="s">
        <v>52</v>
      </c>
      <c r="M39" s="39" t="s">
        <v>52</v>
      </c>
      <c r="N39" s="40"/>
      <c r="O39" s="59"/>
      <c r="P39" s="58"/>
      <c r="Q39" s="58"/>
      <c r="R39" s="58"/>
      <c r="S39" s="58"/>
      <c r="T39" s="58"/>
      <c r="U39" s="58"/>
      <c r="V39" s="60"/>
      <c r="W39" s="60"/>
      <c r="X39" s="60"/>
      <c r="Y39" s="29"/>
      <c r="Z39" s="29"/>
      <c r="AA39" s="29"/>
      <c r="AB39" s="34"/>
      <c r="AC39" s="34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</row>
    <row r="40" spans="1:100" s="48" customFormat="1" ht="12" customHeight="1" x14ac:dyDescent="0.2">
      <c r="A40" s="56" t="s">
        <v>66</v>
      </c>
      <c r="B40" s="57"/>
      <c r="C40" s="58"/>
      <c r="D40" s="58"/>
      <c r="E40" s="39" t="s">
        <v>52</v>
      </c>
      <c r="F40" s="40" t="s">
        <v>53</v>
      </c>
      <c r="G40" s="40" t="s">
        <v>53</v>
      </c>
      <c r="H40" s="40" t="s">
        <v>53</v>
      </c>
      <c r="I40" s="40" t="s">
        <v>53</v>
      </c>
      <c r="J40" s="40" t="s">
        <v>53</v>
      </c>
      <c r="K40" s="40" t="s">
        <v>52</v>
      </c>
      <c r="L40" s="39" t="s">
        <v>52</v>
      </c>
      <c r="M40" s="39" t="s">
        <v>52</v>
      </c>
      <c r="N40" s="40"/>
      <c r="O40" s="59"/>
      <c r="P40" s="58"/>
      <c r="Q40" s="58"/>
      <c r="R40" s="58"/>
      <c r="S40" s="58"/>
      <c r="T40" s="58"/>
      <c r="U40" s="58"/>
      <c r="V40" s="61"/>
      <c r="W40" s="53"/>
      <c r="X40" s="53"/>
      <c r="Y40" s="29"/>
      <c r="Z40" s="29"/>
      <c r="AA40" s="29"/>
      <c r="AB40" s="34"/>
      <c r="AC40" s="34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</row>
    <row r="41" spans="1:100" ht="18" customHeight="1" x14ac:dyDescent="0.2">
      <c r="A41" s="230" t="s">
        <v>72</v>
      </c>
      <c r="B41" s="231"/>
      <c r="C41" s="232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5"/>
      <c r="O41" s="45"/>
      <c r="P41" s="44"/>
      <c r="Q41" s="44"/>
      <c r="R41" s="44"/>
      <c r="S41" s="44"/>
      <c r="T41" s="44"/>
      <c r="U41" s="44"/>
      <c r="V41" s="62"/>
      <c r="W41" s="63"/>
      <c r="X41" s="63"/>
      <c r="Y41" s="33"/>
      <c r="Z41" s="33"/>
      <c r="AA41" s="33"/>
      <c r="AB41" s="34"/>
      <c r="AC41" s="34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</row>
    <row r="42" spans="1:100" ht="20.25" customHeight="1" x14ac:dyDescent="0.2">
      <c r="A42" s="64" t="s">
        <v>73</v>
      </c>
      <c r="B42" s="65"/>
      <c r="C42" s="241" t="s">
        <v>74</v>
      </c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3"/>
      <c r="Y42" s="34"/>
      <c r="Z42" s="34"/>
      <c r="AA42" s="34"/>
      <c r="AB42" s="34"/>
      <c r="AC42" s="34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</row>
    <row r="43" spans="1:100" x14ac:dyDescent="0.2">
      <c r="A43" s="36" t="s">
        <v>75</v>
      </c>
      <c r="B43" s="47"/>
      <c r="C43" s="66"/>
      <c r="D43" s="66"/>
      <c r="E43" s="39" t="s">
        <v>52</v>
      </c>
      <c r="F43" s="40" t="s">
        <v>53</v>
      </c>
      <c r="G43" s="40" t="s">
        <v>53</v>
      </c>
      <c r="H43" s="40" t="s">
        <v>53</v>
      </c>
      <c r="I43" s="40" t="s">
        <v>53</v>
      </c>
      <c r="J43" s="40" t="s">
        <v>53</v>
      </c>
      <c r="K43" s="40" t="s">
        <v>52</v>
      </c>
      <c r="L43" s="39" t="s">
        <v>52</v>
      </c>
      <c r="M43" s="39" t="s">
        <v>52</v>
      </c>
      <c r="N43" s="67"/>
      <c r="O43" s="67"/>
      <c r="P43" s="67"/>
      <c r="Q43" s="66"/>
      <c r="R43" s="66"/>
      <c r="S43" s="66"/>
      <c r="T43" s="66"/>
      <c r="U43" s="66"/>
      <c r="V43" s="66"/>
      <c r="W43" s="66"/>
      <c r="X43" s="66"/>
      <c r="Y43" s="42"/>
      <c r="Z43" s="42"/>
      <c r="AA43" s="42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</row>
    <row r="44" spans="1:100" x14ac:dyDescent="0.2">
      <c r="A44" s="36" t="s">
        <v>76</v>
      </c>
      <c r="B44" s="47"/>
      <c r="C44" s="66"/>
      <c r="D44" s="66"/>
      <c r="E44" s="39" t="s">
        <v>52</v>
      </c>
      <c r="F44" s="40" t="s">
        <v>53</v>
      </c>
      <c r="G44" s="40" t="s">
        <v>53</v>
      </c>
      <c r="H44" s="40" t="s">
        <v>53</v>
      </c>
      <c r="I44" s="40" t="s">
        <v>53</v>
      </c>
      <c r="J44" s="40" t="s">
        <v>53</v>
      </c>
      <c r="K44" s="40" t="s">
        <v>52</v>
      </c>
      <c r="L44" s="39" t="s">
        <v>52</v>
      </c>
      <c r="M44" s="39" t="s">
        <v>52</v>
      </c>
      <c r="N44" s="67"/>
      <c r="O44" s="67"/>
      <c r="P44" s="67"/>
      <c r="Q44" s="66"/>
      <c r="R44" s="66"/>
      <c r="S44" s="66"/>
      <c r="T44" s="66"/>
      <c r="U44" s="66"/>
      <c r="V44" s="66"/>
      <c r="W44" s="60"/>
      <c r="X44" s="60"/>
      <c r="Y44" s="42"/>
      <c r="Z44" s="42"/>
      <c r="AA44" s="42"/>
      <c r="AB44" s="34"/>
      <c r="AC44" s="34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</row>
    <row r="45" spans="1:100" x14ac:dyDescent="0.2">
      <c r="A45" s="68" t="s">
        <v>66</v>
      </c>
      <c r="B45" s="69"/>
      <c r="C45" s="66"/>
      <c r="D45" s="66"/>
      <c r="E45" s="39" t="s">
        <v>52</v>
      </c>
      <c r="F45" s="40" t="s">
        <v>53</v>
      </c>
      <c r="G45" s="40" t="s">
        <v>53</v>
      </c>
      <c r="H45" s="40" t="s">
        <v>53</v>
      </c>
      <c r="I45" s="40" t="s">
        <v>53</v>
      </c>
      <c r="J45" s="40" t="s">
        <v>53</v>
      </c>
      <c r="K45" s="40" t="s">
        <v>52</v>
      </c>
      <c r="L45" s="39" t="s">
        <v>52</v>
      </c>
      <c r="M45" s="39" t="s">
        <v>52</v>
      </c>
      <c r="N45" s="66"/>
      <c r="O45" s="66"/>
      <c r="P45" s="66"/>
      <c r="Q45" s="66"/>
      <c r="R45" s="66"/>
      <c r="S45" s="66"/>
      <c r="T45" s="66"/>
      <c r="U45" s="66"/>
      <c r="V45" s="66"/>
      <c r="W45" s="61"/>
      <c r="X45" s="61"/>
      <c r="Y45" s="42"/>
      <c r="Z45" s="42"/>
      <c r="AA45" s="42"/>
      <c r="AB45" s="34"/>
      <c r="AC45" s="34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</row>
    <row r="46" spans="1:100" s="48" customFormat="1" ht="21.75" customHeight="1" x14ac:dyDescent="0.2">
      <c r="A46" s="247" t="s">
        <v>77</v>
      </c>
      <c r="B46" s="269"/>
      <c r="C46" s="269"/>
      <c r="D46" s="45"/>
      <c r="E46" s="44"/>
      <c r="F46" s="44"/>
      <c r="G46" s="44"/>
      <c r="H46" s="44"/>
      <c r="I46" s="44"/>
      <c r="J46" s="44"/>
      <c r="K46" s="44"/>
      <c r="L46" s="44"/>
      <c r="M46" s="44"/>
      <c r="N46" s="45"/>
      <c r="O46" s="45"/>
      <c r="P46" s="45"/>
      <c r="Q46" s="44"/>
      <c r="R46" s="44"/>
      <c r="S46" s="44"/>
      <c r="T46" s="44"/>
      <c r="U46" s="44"/>
      <c r="V46" s="44"/>
      <c r="W46" s="63"/>
      <c r="X46" s="63"/>
      <c r="Y46" s="29"/>
      <c r="Z46" s="29"/>
      <c r="AA46" s="29"/>
      <c r="AB46" s="34"/>
      <c r="AC46" s="34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</row>
    <row r="47" spans="1:100" s="48" customFormat="1" ht="21" hidden="1" customHeight="1" x14ac:dyDescent="0.2">
      <c r="Y47" s="29"/>
      <c r="Z47" s="29"/>
      <c r="AA47" s="29"/>
      <c r="AB47" s="34"/>
      <c r="AC47" s="34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</row>
    <row r="48" spans="1:100" x14ac:dyDescent="0.2">
      <c r="A48" s="36" t="s">
        <v>78</v>
      </c>
      <c r="B48" s="46"/>
      <c r="C48" s="244" t="s">
        <v>79</v>
      </c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6"/>
      <c r="Y48" s="34"/>
      <c r="Z48" s="34"/>
      <c r="AA48" s="34"/>
      <c r="AB48" s="34"/>
      <c r="AC48" s="34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</row>
    <row r="49" spans="1:100" x14ac:dyDescent="0.2">
      <c r="A49" s="36" t="s">
        <v>80</v>
      </c>
      <c r="Y49" s="42"/>
      <c r="Z49" s="42"/>
      <c r="AA49" s="42"/>
      <c r="AB49" s="34"/>
      <c r="AC49" s="34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</row>
    <row r="50" spans="1:100" x14ac:dyDescent="0.2">
      <c r="A50" s="36" t="s">
        <v>81</v>
      </c>
      <c r="Y50" s="42"/>
      <c r="Z50" s="42"/>
      <c r="AA50" s="42"/>
      <c r="AB50" s="34"/>
      <c r="AC50" s="34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</row>
    <row r="51" spans="1:100" ht="17.25" customHeight="1" x14ac:dyDescent="0.2">
      <c r="A51" s="36" t="s">
        <v>55</v>
      </c>
      <c r="B51" s="70"/>
      <c r="C51" s="66"/>
      <c r="D51" s="66"/>
      <c r="E51" s="39" t="s">
        <v>52</v>
      </c>
      <c r="F51" s="40" t="s">
        <v>53</v>
      </c>
      <c r="G51" s="40" t="s">
        <v>53</v>
      </c>
      <c r="H51" s="40" t="s">
        <v>53</v>
      </c>
      <c r="I51" s="40" t="s">
        <v>53</v>
      </c>
      <c r="J51" s="40" t="s">
        <v>53</v>
      </c>
      <c r="K51" s="40" t="s">
        <v>52</v>
      </c>
      <c r="L51" s="39" t="s">
        <v>52</v>
      </c>
      <c r="M51" s="39" t="s">
        <v>52</v>
      </c>
      <c r="N51" s="40"/>
      <c r="O51" s="40"/>
      <c r="P51" s="66"/>
      <c r="Q51" s="66"/>
      <c r="R51" s="66"/>
      <c r="S51" s="66"/>
      <c r="T51" s="66"/>
      <c r="U51" s="66"/>
      <c r="V51" s="60"/>
      <c r="W51" s="60"/>
      <c r="X51" s="60"/>
      <c r="Y51" s="42"/>
      <c r="Z51" s="42"/>
      <c r="AA51" s="42"/>
      <c r="AB51" s="34"/>
      <c r="AC51" s="34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</row>
    <row r="52" spans="1:100" s="48" customFormat="1" ht="18" customHeight="1" x14ac:dyDescent="0.2">
      <c r="A52" s="230" t="s">
        <v>82</v>
      </c>
      <c r="B52" s="231"/>
      <c r="C52" s="232"/>
      <c r="D52" s="71"/>
      <c r="E52" s="72"/>
      <c r="F52" s="71"/>
      <c r="G52" s="71"/>
      <c r="H52" s="73"/>
      <c r="I52" s="73"/>
      <c r="J52" s="71">
        <f>J92</f>
        <v>0</v>
      </c>
      <c r="K52" s="71"/>
      <c r="L52" s="73"/>
      <c r="M52" s="71"/>
      <c r="N52" s="74"/>
      <c r="O52" s="74"/>
      <c r="P52" s="73"/>
      <c r="Q52" s="72"/>
      <c r="R52" s="73"/>
      <c r="S52" s="72"/>
      <c r="T52" s="73"/>
      <c r="U52" s="73"/>
      <c r="V52" s="75">
        <f>V92</f>
        <v>0</v>
      </c>
      <c r="W52" s="75"/>
      <c r="X52" s="76">
        <f>X92</f>
        <v>0</v>
      </c>
      <c r="Y52" s="29"/>
      <c r="Z52" s="29"/>
      <c r="AA52" s="29"/>
      <c r="AB52" s="34"/>
      <c r="AC52" s="34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</row>
    <row r="53" spans="1:100" ht="19.5" customHeight="1" x14ac:dyDescent="0.2">
      <c r="A53" s="230" t="s">
        <v>83</v>
      </c>
      <c r="B53" s="261"/>
      <c r="C53" s="262"/>
      <c r="D53" s="73">
        <f>D52</f>
        <v>0</v>
      </c>
      <c r="E53" s="72"/>
      <c r="F53" s="73">
        <f t="shared" ref="F53:X53" si="0">F52</f>
        <v>0</v>
      </c>
      <c r="G53" s="73">
        <f t="shared" si="0"/>
        <v>0</v>
      </c>
      <c r="H53" s="73">
        <f t="shared" si="0"/>
        <v>0</v>
      </c>
      <c r="I53" s="73">
        <f t="shared" si="0"/>
        <v>0</v>
      </c>
      <c r="J53" s="73">
        <f t="shared" si="0"/>
        <v>0</v>
      </c>
      <c r="K53" s="73">
        <f t="shared" si="0"/>
        <v>0</v>
      </c>
      <c r="L53" s="73">
        <f t="shared" si="0"/>
        <v>0</v>
      </c>
      <c r="M53" s="73">
        <f t="shared" si="0"/>
        <v>0</v>
      </c>
      <c r="N53" s="73">
        <f t="shared" si="0"/>
        <v>0</v>
      </c>
      <c r="O53" s="73">
        <f t="shared" si="0"/>
        <v>0</v>
      </c>
      <c r="P53" s="73">
        <f t="shared" si="0"/>
        <v>0</v>
      </c>
      <c r="Q53" s="72">
        <f t="shared" si="0"/>
        <v>0</v>
      </c>
      <c r="R53" s="73">
        <f>R52</f>
        <v>0</v>
      </c>
      <c r="S53" s="72">
        <f>S52</f>
        <v>0</v>
      </c>
      <c r="T53" s="73"/>
      <c r="U53" s="73"/>
      <c r="V53" s="73">
        <f t="shared" si="0"/>
        <v>0</v>
      </c>
      <c r="W53" s="73">
        <f t="shared" si="0"/>
        <v>0</v>
      </c>
      <c r="X53" s="73">
        <f t="shared" si="0"/>
        <v>0</v>
      </c>
      <c r="Y53" s="29"/>
      <c r="Z53" s="29"/>
      <c r="AA53" s="29"/>
      <c r="AB53" s="34"/>
      <c r="AC53" s="34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</row>
    <row r="54" spans="1:100" x14ac:dyDescent="0.2">
      <c r="A54" s="36" t="s">
        <v>84</v>
      </c>
      <c r="B54" s="46"/>
      <c r="C54" s="263" t="s">
        <v>85</v>
      </c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5"/>
      <c r="Y54" s="42"/>
      <c r="Z54" s="42"/>
      <c r="AA54" s="42"/>
      <c r="AB54" s="34"/>
      <c r="AC54" s="34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</row>
    <row r="55" spans="1:100" ht="15" customHeight="1" x14ac:dyDescent="0.2">
      <c r="A55" s="36" t="s">
        <v>86</v>
      </c>
      <c r="B55" s="46"/>
      <c r="C55" s="241" t="s">
        <v>87</v>
      </c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3"/>
      <c r="Y55" s="42"/>
      <c r="Z55" s="42"/>
      <c r="AA55" s="42"/>
      <c r="AB55" s="34"/>
      <c r="AC55" s="34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</row>
    <row r="56" spans="1:100" s="48" customFormat="1" ht="111.75" customHeight="1" x14ac:dyDescent="0.2">
      <c r="A56" s="77" t="s">
        <v>88</v>
      </c>
      <c r="B56" s="78" t="s">
        <v>89</v>
      </c>
      <c r="C56" s="79" t="s">
        <v>90</v>
      </c>
      <c r="D56" s="79">
        <f>E56</f>
        <v>103.25</v>
      </c>
      <c r="E56" s="80">
        <v>103.25</v>
      </c>
      <c r="F56" s="40"/>
      <c r="G56" s="40"/>
      <c r="H56" s="40"/>
      <c r="I56" s="40"/>
      <c r="J56" s="40"/>
      <c r="K56" s="40"/>
      <c r="L56" s="39"/>
      <c r="M56" s="39">
        <f>E56</f>
        <v>103.25</v>
      </c>
      <c r="N56" s="81"/>
      <c r="O56" s="81">
        <v>103.25</v>
      </c>
      <c r="P56" s="82"/>
      <c r="Q56" s="83">
        <v>51.62</v>
      </c>
      <c r="R56" s="83">
        <v>51.63</v>
      </c>
      <c r="S56" s="82"/>
      <c r="T56" s="84">
        <v>37</v>
      </c>
      <c r="U56" s="79"/>
      <c r="V56" s="79"/>
      <c r="W56" s="85"/>
      <c r="X56" s="79">
        <v>33.450000000000003</v>
      </c>
      <c r="Y56" s="29"/>
      <c r="Z56" s="29"/>
      <c r="AA56" s="29"/>
      <c r="AB56" s="34"/>
      <c r="AC56" s="34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</row>
    <row r="57" spans="1:100" s="48" customFormat="1" ht="89.25" x14ac:dyDescent="0.2">
      <c r="A57" s="77" t="s">
        <v>91</v>
      </c>
      <c r="B57" s="78" t="s">
        <v>92</v>
      </c>
      <c r="C57" s="79" t="s">
        <v>93</v>
      </c>
      <c r="D57" s="79">
        <f t="shared" ref="D57:D58" si="1">E57</f>
        <v>564.52</v>
      </c>
      <c r="E57" s="80">
        <v>564.52</v>
      </c>
      <c r="F57" s="86"/>
      <c r="G57" s="86"/>
      <c r="H57" s="86"/>
      <c r="I57" s="86"/>
      <c r="J57" s="86"/>
      <c r="K57" s="86"/>
      <c r="L57" s="87"/>
      <c r="M57" s="39">
        <f t="shared" ref="M57:M58" si="2">E57</f>
        <v>564.52</v>
      </c>
      <c r="N57" s="81"/>
      <c r="O57" s="81">
        <f t="shared" ref="O57:O58" si="3">E57</f>
        <v>564.52</v>
      </c>
      <c r="P57" s="88"/>
      <c r="Q57" s="83">
        <f>E57/2</f>
        <v>282.26</v>
      </c>
      <c r="R57" s="83">
        <f>E57/2</f>
        <v>282.26</v>
      </c>
      <c r="S57" s="82"/>
      <c r="T57" s="84">
        <v>55</v>
      </c>
      <c r="U57" s="89"/>
      <c r="V57" s="89"/>
      <c r="W57" s="90"/>
      <c r="X57" s="79">
        <v>123.05</v>
      </c>
      <c r="Y57" s="29"/>
      <c r="Z57" s="29"/>
      <c r="AA57" s="29"/>
      <c r="AB57" s="34"/>
      <c r="AC57" s="34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</row>
    <row r="58" spans="1:100" s="48" customFormat="1" ht="114" customHeight="1" x14ac:dyDescent="0.2">
      <c r="A58" s="77" t="s">
        <v>94</v>
      </c>
      <c r="B58" s="78" t="s">
        <v>95</v>
      </c>
      <c r="C58" s="79" t="s">
        <v>96</v>
      </c>
      <c r="D58" s="79">
        <f t="shared" si="1"/>
        <v>551.6</v>
      </c>
      <c r="E58" s="80">
        <f>551.6</f>
        <v>551.6</v>
      </c>
      <c r="F58" s="86"/>
      <c r="G58" s="86"/>
      <c r="H58" s="86"/>
      <c r="I58" s="86"/>
      <c r="J58" s="86"/>
      <c r="K58" s="86"/>
      <c r="L58" s="87"/>
      <c r="M58" s="39">
        <f t="shared" si="2"/>
        <v>551.6</v>
      </c>
      <c r="N58" s="91"/>
      <c r="O58" s="81">
        <f t="shared" si="3"/>
        <v>551.6</v>
      </c>
      <c r="P58" s="83">
        <v>298.64999999999998</v>
      </c>
      <c r="Q58" s="83">
        <f>E58-P58</f>
        <v>252.95000000000005</v>
      </c>
      <c r="R58" s="83"/>
      <c r="S58" s="83"/>
      <c r="T58" s="84">
        <v>204</v>
      </c>
      <c r="U58" s="89"/>
      <c r="V58" s="79">
        <v>53.17</v>
      </c>
      <c r="W58" s="85"/>
      <c r="X58" s="79">
        <v>306.2</v>
      </c>
      <c r="Y58" s="29"/>
      <c r="Z58" s="29"/>
      <c r="AA58" s="29"/>
      <c r="AB58" s="34"/>
      <c r="AC58" s="34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</row>
    <row r="59" spans="1:100" s="48" customFormat="1" ht="138.75" customHeight="1" x14ac:dyDescent="0.2">
      <c r="A59" s="77" t="s">
        <v>97</v>
      </c>
      <c r="B59" s="78" t="s">
        <v>98</v>
      </c>
      <c r="C59" s="80" t="s">
        <v>99</v>
      </c>
      <c r="D59" s="79">
        <f>E59</f>
        <v>2531.9299999999998</v>
      </c>
      <c r="E59" s="80">
        <v>2531.9299999999998</v>
      </c>
      <c r="F59" s="40"/>
      <c r="G59" s="40"/>
      <c r="H59" s="40"/>
      <c r="I59" s="40"/>
      <c r="J59" s="40"/>
      <c r="K59" s="40"/>
      <c r="L59" s="39"/>
      <c r="M59" s="39">
        <f>E59</f>
        <v>2531.9299999999998</v>
      </c>
      <c r="N59" s="67"/>
      <c r="O59" s="41">
        <f>E59</f>
        <v>2531.9299999999998</v>
      </c>
      <c r="P59" s="67"/>
      <c r="Q59" s="39">
        <v>800</v>
      </c>
      <c r="R59" s="39">
        <v>800</v>
      </c>
      <c r="S59" s="39">
        <f>O59-Q59-R59</f>
        <v>931.92999999999984</v>
      </c>
      <c r="T59" s="92"/>
      <c r="U59" s="79"/>
      <c r="V59" s="79"/>
      <c r="W59" s="85"/>
      <c r="X59" s="79" t="s">
        <v>100</v>
      </c>
      <c r="Y59" s="29"/>
      <c r="Z59" s="29"/>
      <c r="AA59" s="29"/>
      <c r="AB59" s="34"/>
      <c r="AC59" s="34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</row>
    <row r="60" spans="1:100" s="48" customFormat="1" ht="184.5" customHeight="1" x14ac:dyDescent="0.2">
      <c r="A60" s="77" t="s">
        <v>101</v>
      </c>
      <c r="B60" s="78" t="s">
        <v>102</v>
      </c>
      <c r="C60" s="93" t="s">
        <v>103</v>
      </c>
      <c r="D60" s="79">
        <f>E60</f>
        <v>1050.53</v>
      </c>
      <c r="E60" s="80">
        <v>1050.53</v>
      </c>
      <c r="F60" s="40"/>
      <c r="G60" s="40"/>
      <c r="H60" s="40"/>
      <c r="I60" s="40"/>
      <c r="J60" s="40"/>
      <c r="K60" s="40"/>
      <c r="L60" s="39"/>
      <c r="M60" s="39">
        <f>E60</f>
        <v>1050.53</v>
      </c>
      <c r="N60" s="67"/>
      <c r="O60" s="41">
        <f>E60</f>
        <v>1050.53</v>
      </c>
      <c r="P60" s="94">
        <v>250</v>
      </c>
      <c r="Q60" s="94">
        <v>250</v>
      </c>
      <c r="R60" s="95">
        <v>275.25</v>
      </c>
      <c r="S60" s="95">
        <f>O60-P60-Q60-R60</f>
        <v>275.27999999999997</v>
      </c>
      <c r="T60" s="84">
        <v>240</v>
      </c>
      <c r="U60" s="79"/>
      <c r="V60" s="89"/>
      <c r="W60" s="85"/>
      <c r="X60" s="79">
        <v>52.95</v>
      </c>
      <c r="Y60" s="29"/>
      <c r="Z60" s="29"/>
      <c r="AA60" s="29"/>
      <c r="AB60" s="34"/>
      <c r="AC60" s="34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</row>
    <row r="61" spans="1:100" s="48" customFormat="1" ht="191.25" x14ac:dyDescent="0.2">
      <c r="A61" s="77" t="s">
        <v>104</v>
      </c>
      <c r="B61" s="78" t="s">
        <v>105</v>
      </c>
      <c r="C61" s="93" t="s">
        <v>103</v>
      </c>
      <c r="D61" s="79">
        <f>E61</f>
        <v>477.13</v>
      </c>
      <c r="E61" s="80">
        <v>477.13</v>
      </c>
      <c r="F61" s="40"/>
      <c r="G61" s="40"/>
      <c r="H61" s="40"/>
      <c r="I61" s="40"/>
      <c r="J61" s="40"/>
      <c r="K61" s="40"/>
      <c r="L61" s="39"/>
      <c r="M61" s="39">
        <f>E61</f>
        <v>477.13</v>
      </c>
      <c r="N61" s="67"/>
      <c r="O61" s="41">
        <f>E61</f>
        <v>477.13</v>
      </c>
      <c r="P61" s="41">
        <v>75</v>
      </c>
      <c r="Q61" s="39">
        <v>100</v>
      </c>
      <c r="R61" s="39">
        <v>150</v>
      </c>
      <c r="S61" s="94">
        <f>E61-P61-Q61-R61</f>
        <v>152.13</v>
      </c>
      <c r="T61" s="84">
        <v>233</v>
      </c>
      <c r="U61" s="79"/>
      <c r="V61" s="89"/>
      <c r="W61" s="85"/>
      <c r="X61" s="79">
        <v>24.92</v>
      </c>
      <c r="Y61" s="29"/>
      <c r="Z61" s="29"/>
      <c r="AA61" s="29"/>
      <c r="AB61" s="34"/>
      <c r="AC61" s="34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</row>
    <row r="62" spans="1:100" s="48" customFormat="1" ht="149.25" customHeight="1" x14ac:dyDescent="0.2">
      <c r="A62" s="37" t="s">
        <v>106</v>
      </c>
      <c r="B62" s="21" t="s">
        <v>107</v>
      </c>
      <c r="C62" s="78" t="s">
        <v>108</v>
      </c>
      <c r="D62" s="80">
        <f>E62</f>
        <v>829.95</v>
      </c>
      <c r="E62" s="79">
        <v>829.95</v>
      </c>
      <c r="F62" s="80"/>
      <c r="G62" s="40"/>
      <c r="H62" s="40"/>
      <c r="I62" s="40"/>
      <c r="J62" s="40"/>
      <c r="K62" s="40"/>
      <c r="L62" s="40"/>
      <c r="M62" s="39">
        <f>E62</f>
        <v>829.95</v>
      </c>
      <c r="N62" s="39">
        <f>E62</f>
        <v>829.95</v>
      </c>
      <c r="O62" s="41"/>
      <c r="P62" s="41"/>
      <c r="Q62" s="39">
        <v>414.97</v>
      </c>
      <c r="R62" s="39">
        <v>414.98</v>
      </c>
      <c r="S62" s="39"/>
      <c r="T62" s="39">
        <v>66</v>
      </c>
      <c r="U62" s="92"/>
      <c r="V62" s="79">
        <v>51.99</v>
      </c>
      <c r="W62" s="79"/>
      <c r="X62" s="79">
        <v>150.07</v>
      </c>
      <c r="Y62" s="29"/>
      <c r="Z62" s="29"/>
      <c r="AA62" s="29"/>
      <c r="AB62" s="34"/>
      <c r="AC62" s="34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</row>
    <row r="63" spans="1:100" s="48" customFormat="1" ht="15.75" customHeight="1" x14ac:dyDescent="0.2">
      <c r="A63" s="266" t="s">
        <v>109</v>
      </c>
      <c r="B63" s="267"/>
      <c r="C63" s="268"/>
      <c r="D63" s="96">
        <f>SUM(D56:D62)</f>
        <v>6108.91</v>
      </c>
      <c r="E63" s="97">
        <f>SUM(E56:E62)</f>
        <v>6108.91</v>
      </c>
      <c r="F63" s="44"/>
      <c r="G63" s="98">
        <f>SUM(G56:G60)</f>
        <v>0</v>
      </c>
      <c r="H63" s="44"/>
      <c r="I63" s="44"/>
      <c r="J63" s="44"/>
      <c r="K63" s="99">
        <f>SUM(K56:K60)</f>
        <v>0</v>
      </c>
      <c r="L63" s="44"/>
      <c r="M63" s="98">
        <f t="shared" ref="M63:S63" si="4">SUM(M56:M62)</f>
        <v>6108.91</v>
      </c>
      <c r="N63" s="45">
        <f t="shared" si="4"/>
        <v>829.95</v>
      </c>
      <c r="O63" s="45">
        <f t="shared" si="4"/>
        <v>5278.96</v>
      </c>
      <c r="P63" s="100">
        <f t="shared" si="4"/>
        <v>623.65</v>
      </c>
      <c r="Q63" s="100">
        <f t="shared" si="4"/>
        <v>2151.8000000000002</v>
      </c>
      <c r="R63" s="100">
        <f t="shared" si="4"/>
        <v>1974.12</v>
      </c>
      <c r="S63" s="100">
        <f t="shared" si="4"/>
        <v>1359.3399999999997</v>
      </c>
      <c r="T63" s="100"/>
      <c r="U63" s="44"/>
      <c r="V63" s="44">
        <f>SUM(V56:V61)</f>
        <v>53.17</v>
      </c>
      <c r="W63" s="44"/>
      <c r="X63" s="100">
        <f>SUM(X56:X62)</f>
        <v>690.63999999999987</v>
      </c>
      <c r="Y63" s="42"/>
      <c r="Z63" s="42"/>
      <c r="AA63" s="42"/>
      <c r="AB63" s="34"/>
      <c r="AC63" s="34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</row>
    <row r="64" spans="1:100" ht="12.75" customHeight="1" x14ac:dyDescent="0.2">
      <c r="A64" s="64" t="s">
        <v>110</v>
      </c>
      <c r="B64" s="65"/>
      <c r="C64" s="241" t="s">
        <v>111</v>
      </c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3"/>
      <c r="Y64" s="42"/>
      <c r="Z64" s="42"/>
      <c r="AA64" s="42"/>
      <c r="AB64" s="34"/>
      <c r="AC64" s="34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</row>
    <row r="65" spans="1:100" x14ac:dyDescent="0.2">
      <c r="A65" s="64" t="s">
        <v>112</v>
      </c>
      <c r="B65" s="101"/>
      <c r="C65" s="39"/>
      <c r="D65" s="94"/>
      <c r="E65" s="94"/>
      <c r="F65" s="40"/>
      <c r="G65" s="40"/>
      <c r="H65" s="40"/>
      <c r="I65" s="40"/>
      <c r="J65" s="40"/>
      <c r="K65" s="40"/>
      <c r="L65" s="39"/>
      <c r="M65" s="94"/>
      <c r="N65" s="94"/>
      <c r="O65" s="67"/>
      <c r="P65" s="41"/>
      <c r="Q65" s="39"/>
      <c r="R65" s="39"/>
      <c r="S65" s="39"/>
      <c r="T65" s="39"/>
      <c r="U65" s="80"/>
      <c r="V65" s="66"/>
      <c r="W65" s="60"/>
      <c r="X65" s="60"/>
      <c r="Y65" s="42"/>
      <c r="Z65" s="42"/>
      <c r="AA65" s="42"/>
      <c r="AB65" s="34"/>
      <c r="AC65" s="34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</row>
    <row r="66" spans="1:100" ht="15.75" customHeight="1" x14ac:dyDescent="0.2">
      <c r="A66" s="102" t="s">
        <v>113</v>
      </c>
      <c r="B66" s="103"/>
      <c r="C66" s="104"/>
      <c r="D66" s="104"/>
      <c r="E66" s="104"/>
      <c r="F66" s="105"/>
      <c r="G66" s="105"/>
      <c r="H66" s="105"/>
      <c r="I66" s="105"/>
      <c r="J66" s="105"/>
      <c r="K66" s="105"/>
      <c r="L66" s="104"/>
      <c r="M66" s="104"/>
      <c r="N66" s="104"/>
      <c r="O66" s="106"/>
      <c r="P66" s="107"/>
      <c r="Q66" s="104"/>
      <c r="R66" s="104"/>
      <c r="S66" s="104"/>
      <c r="T66" s="104"/>
      <c r="U66" s="108"/>
      <c r="V66" s="108"/>
      <c r="W66" s="109"/>
      <c r="X66" s="109"/>
      <c r="Y66" s="42"/>
      <c r="Z66" s="42"/>
      <c r="AA66" s="42"/>
      <c r="AB66" s="34"/>
      <c r="AC66" s="34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</row>
    <row r="67" spans="1:100" x14ac:dyDescent="0.2">
      <c r="A67" s="110" t="s">
        <v>66</v>
      </c>
      <c r="B67" s="111"/>
      <c r="C67" s="66"/>
      <c r="D67" s="66"/>
      <c r="E67" s="39" t="s">
        <v>52</v>
      </c>
      <c r="F67" s="40" t="s">
        <v>53</v>
      </c>
      <c r="G67" s="40" t="s">
        <v>53</v>
      </c>
      <c r="H67" s="40" t="s">
        <v>53</v>
      </c>
      <c r="I67" s="40" t="s">
        <v>53</v>
      </c>
      <c r="J67" s="40" t="s">
        <v>53</v>
      </c>
      <c r="K67" s="40" t="s">
        <v>52</v>
      </c>
      <c r="L67" s="39" t="s">
        <v>52</v>
      </c>
      <c r="M67" s="39" t="s">
        <v>52</v>
      </c>
      <c r="N67" s="67"/>
      <c r="O67" s="67"/>
      <c r="P67" s="67"/>
      <c r="Q67" s="66"/>
      <c r="R67" s="66"/>
      <c r="S67" s="66"/>
      <c r="T67" s="66"/>
      <c r="U67" s="66"/>
      <c r="V67" s="66"/>
      <c r="W67" s="61"/>
      <c r="X67" s="61"/>
      <c r="Y67" s="42"/>
      <c r="Z67" s="42"/>
      <c r="AA67" s="42"/>
      <c r="AB67" s="34"/>
      <c r="AC67" s="34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</row>
    <row r="68" spans="1:100" x14ac:dyDescent="0.2">
      <c r="A68" s="230" t="s">
        <v>114</v>
      </c>
      <c r="B68" s="231"/>
      <c r="C68" s="232"/>
      <c r="D68" s="44">
        <f>SUM(D65:D66)</f>
        <v>0</v>
      </c>
      <c r="E68" s="44">
        <f>SUM(E65:E66)</f>
        <v>0</v>
      </c>
      <c r="F68" s="44"/>
      <c r="G68" s="44"/>
      <c r="H68" s="44"/>
      <c r="I68" s="44"/>
      <c r="J68" s="44"/>
      <c r="K68" s="44"/>
      <c r="L68" s="44"/>
      <c r="M68" s="44">
        <f t="shared" ref="M68:S68" si="5">SUM(M65:M66)</f>
        <v>0</v>
      </c>
      <c r="N68" s="45">
        <f t="shared" si="5"/>
        <v>0</v>
      </c>
      <c r="O68" s="45">
        <f t="shared" si="5"/>
        <v>0</v>
      </c>
      <c r="P68" s="44">
        <f t="shared" si="5"/>
        <v>0</v>
      </c>
      <c r="Q68" s="44">
        <f t="shared" si="5"/>
        <v>0</v>
      </c>
      <c r="R68" s="44">
        <f t="shared" si="5"/>
        <v>0</v>
      </c>
      <c r="S68" s="44">
        <f t="shared" si="5"/>
        <v>0</v>
      </c>
      <c r="T68" s="44">
        <f>T65</f>
        <v>0</v>
      </c>
      <c r="U68" s="44"/>
      <c r="V68" s="112">
        <f>SUM(V65:V66)</f>
        <v>0</v>
      </c>
      <c r="W68" s="63"/>
      <c r="X68" s="63">
        <f>SUM(X65:X66)</f>
        <v>0</v>
      </c>
      <c r="Y68" s="42"/>
      <c r="Z68" s="42"/>
      <c r="AA68" s="42"/>
      <c r="AB68" s="34"/>
      <c r="AC68" s="34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</row>
    <row r="69" spans="1:100" ht="12.75" customHeight="1" x14ac:dyDescent="0.2">
      <c r="A69" s="64" t="s">
        <v>115</v>
      </c>
      <c r="B69" s="65"/>
      <c r="C69" s="255" t="s">
        <v>116</v>
      </c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7"/>
      <c r="Y69" s="42"/>
      <c r="Z69" s="42"/>
      <c r="AA69" s="42"/>
      <c r="AB69" s="34"/>
      <c r="AC69" s="34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</row>
    <row r="70" spans="1:100" s="48" customFormat="1" ht="15.75" customHeight="1" x14ac:dyDescent="0.2">
      <c r="A70" s="64" t="s">
        <v>117</v>
      </c>
      <c r="B70" s="113"/>
      <c r="C70" s="41"/>
      <c r="D70" s="41"/>
      <c r="E70" s="39" t="s">
        <v>52</v>
      </c>
      <c r="F70" s="40" t="s">
        <v>53</v>
      </c>
      <c r="G70" s="40" t="s">
        <v>53</v>
      </c>
      <c r="H70" s="40" t="s">
        <v>53</v>
      </c>
      <c r="I70" s="40" t="s">
        <v>53</v>
      </c>
      <c r="J70" s="40" t="s">
        <v>53</v>
      </c>
      <c r="K70" s="40" t="s">
        <v>52</v>
      </c>
      <c r="L70" s="39" t="s">
        <v>52</v>
      </c>
      <c r="M70" s="39" t="s">
        <v>52</v>
      </c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29"/>
      <c r="Z70" s="29"/>
      <c r="AA70" s="29"/>
      <c r="AB70" s="34"/>
      <c r="AC70" s="34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</row>
    <row r="71" spans="1:100" ht="15" customHeight="1" x14ac:dyDescent="0.2">
      <c r="A71" s="64" t="s">
        <v>118</v>
      </c>
      <c r="B71" s="113"/>
      <c r="C71" s="41"/>
      <c r="D71" s="41"/>
      <c r="E71" s="39" t="s">
        <v>52</v>
      </c>
      <c r="F71" s="40" t="s">
        <v>53</v>
      </c>
      <c r="G71" s="40" t="s">
        <v>53</v>
      </c>
      <c r="H71" s="40" t="s">
        <v>53</v>
      </c>
      <c r="I71" s="40" t="s">
        <v>53</v>
      </c>
      <c r="J71" s="40" t="s">
        <v>53</v>
      </c>
      <c r="K71" s="40" t="s">
        <v>52</v>
      </c>
      <c r="L71" s="39" t="s">
        <v>52</v>
      </c>
      <c r="M71" s="39" t="s">
        <v>52</v>
      </c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33"/>
      <c r="Z71" s="33"/>
      <c r="AA71" s="33"/>
      <c r="AB71" s="34"/>
      <c r="AC71" s="34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</row>
    <row r="72" spans="1:100" x14ac:dyDescent="0.2">
      <c r="A72" s="64" t="s">
        <v>66</v>
      </c>
      <c r="B72" s="113"/>
      <c r="C72" s="41"/>
      <c r="D72" s="41"/>
      <c r="E72" s="39" t="s">
        <v>52</v>
      </c>
      <c r="F72" s="40" t="s">
        <v>53</v>
      </c>
      <c r="G72" s="40" t="s">
        <v>53</v>
      </c>
      <c r="H72" s="40" t="s">
        <v>53</v>
      </c>
      <c r="I72" s="40" t="s">
        <v>53</v>
      </c>
      <c r="J72" s="40" t="s">
        <v>53</v>
      </c>
      <c r="K72" s="40" t="s">
        <v>52</v>
      </c>
      <c r="L72" s="39" t="s">
        <v>52</v>
      </c>
      <c r="M72" s="39" t="s">
        <v>52</v>
      </c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2"/>
      <c r="Z72" s="42"/>
      <c r="AA72" s="42"/>
      <c r="AB72" s="34"/>
      <c r="AC72" s="34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</row>
    <row r="73" spans="1:100" x14ac:dyDescent="0.2">
      <c r="A73" s="258" t="s">
        <v>119</v>
      </c>
      <c r="B73" s="259"/>
      <c r="C73" s="260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2"/>
      <c r="Z73" s="42"/>
      <c r="AA73" s="42"/>
      <c r="AB73" s="34"/>
      <c r="AC73" s="34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</row>
    <row r="74" spans="1:100" ht="12.75" customHeight="1" x14ac:dyDescent="0.2">
      <c r="A74" s="64" t="s">
        <v>120</v>
      </c>
      <c r="B74" s="65"/>
      <c r="C74" s="228" t="s">
        <v>121</v>
      </c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9"/>
      <c r="Y74" s="42"/>
      <c r="Z74" s="42"/>
      <c r="AA74" s="42"/>
      <c r="AB74" s="34"/>
      <c r="AC74" s="34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</row>
    <row r="75" spans="1:100" s="48" customFormat="1" x14ac:dyDescent="0.2">
      <c r="A75" s="64"/>
      <c r="B75" s="114"/>
      <c r="C75" s="93"/>
      <c r="D75" s="41"/>
      <c r="E75" s="39"/>
      <c r="F75" s="40"/>
      <c r="G75" s="40"/>
      <c r="H75" s="40"/>
      <c r="I75" s="40"/>
      <c r="J75" s="40"/>
      <c r="K75" s="40"/>
      <c r="L75" s="39"/>
      <c r="M75" s="39"/>
      <c r="N75" s="39"/>
      <c r="O75" s="41"/>
      <c r="P75" s="41"/>
      <c r="Q75" s="41"/>
      <c r="R75" s="41"/>
      <c r="S75" s="41"/>
      <c r="T75" s="41"/>
      <c r="U75" s="80"/>
      <c r="V75" s="41"/>
      <c r="W75" s="115"/>
      <c r="X75" s="53"/>
      <c r="Y75" s="29"/>
      <c r="Z75" s="29"/>
      <c r="AA75" s="29"/>
      <c r="AB75" s="34"/>
      <c r="AC75" s="34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</row>
    <row r="76" spans="1:100" x14ac:dyDescent="0.2">
      <c r="A76" s="64"/>
      <c r="B76" s="80"/>
      <c r="C76" s="93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80"/>
      <c r="Y76" s="33"/>
      <c r="Z76" s="33"/>
      <c r="AA76" s="33"/>
      <c r="AB76" s="34"/>
      <c r="AC76" s="34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</row>
    <row r="77" spans="1:100" x14ac:dyDescent="0.2">
      <c r="A77" s="258" t="s">
        <v>122</v>
      </c>
      <c r="B77" s="259"/>
      <c r="C77" s="260"/>
      <c r="D77" s="45">
        <f>SUM(D75:D76)</f>
        <v>0</v>
      </c>
      <c r="E77" s="45">
        <f>SUM(E75:E76)</f>
        <v>0</v>
      </c>
      <c r="F77" s="45"/>
      <c r="G77" s="45"/>
      <c r="H77" s="45"/>
      <c r="I77" s="45"/>
      <c r="J77" s="45"/>
      <c r="K77" s="45"/>
      <c r="L77" s="45"/>
      <c r="M77" s="45">
        <f>SUM(M75:M76)</f>
        <v>0</v>
      </c>
      <c r="N77" s="45">
        <f>N76</f>
        <v>0</v>
      </c>
      <c r="O77" s="45">
        <f>O75</f>
        <v>0</v>
      </c>
      <c r="P77" s="45">
        <f>SUM(P75:P76)</f>
        <v>0</v>
      </c>
      <c r="Q77" s="45">
        <f>Q75</f>
        <v>0</v>
      </c>
      <c r="R77" s="45">
        <f>R75+R76</f>
        <v>0</v>
      </c>
      <c r="S77" s="45">
        <f>S75+S76</f>
        <v>0</v>
      </c>
      <c r="T77" s="45"/>
      <c r="U77" s="45"/>
      <c r="V77" s="45"/>
      <c r="W77" s="45">
        <f>W75</f>
        <v>0</v>
      </c>
      <c r="X77" s="45">
        <f>X75</f>
        <v>0</v>
      </c>
      <c r="Y77" s="42"/>
      <c r="Z77" s="42"/>
      <c r="AA77" s="42"/>
      <c r="AB77" s="34"/>
      <c r="AC77" s="34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</row>
    <row r="78" spans="1:100" s="48" customFormat="1" ht="15.75" customHeight="1" x14ac:dyDescent="0.2">
      <c r="A78" s="64" t="s">
        <v>123</v>
      </c>
      <c r="B78" s="227" t="s">
        <v>124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9"/>
      <c r="Y78" s="29"/>
      <c r="Z78" s="29"/>
      <c r="AA78" s="29"/>
      <c r="AB78" s="34"/>
      <c r="AC78" s="34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</row>
    <row r="79" spans="1:100" x14ac:dyDescent="0.2">
      <c r="A79" s="36"/>
      <c r="B79" s="117"/>
      <c r="C79" s="93"/>
      <c r="D79" s="41"/>
      <c r="E79" s="41"/>
      <c r="F79" s="40"/>
      <c r="G79" s="40"/>
      <c r="H79" s="40"/>
      <c r="I79" s="40"/>
      <c r="J79" s="40"/>
      <c r="K79" s="40"/>
      <c r="L79" s="39"/>
      <c r="M79" s="39"/>
      <c r="N79" s="67"/>
      <c r="O79" s="41"/>
      <c r="P79" s="41"/>
      <c r="Q79" s="39"/>
      <c r="R79" s="66"/>
      <c r="S79" s="66"/>
      <c r="T79" s="66"/>
      <c r="U79" s="80"/>
      <c r="V79" s="66"/>
      <c r="W79" s="60"/>
      <c r="X79" s="60"/>
      <c r="Y79" s="33"/>
      <c r="Z79" s="33"/>
      <c r="AA79" s="33"/>
      <c r="AB79" s="34"/>
      <c r="AC79" s="34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</row>
    <row r="80" spans="1:100" x14ac:dyDescent="0.2">
      <c r="A80" s="36"/>
      <c r="B80" s="117"/>
      <c r="C80" s="93"/>
      <c r="D80" s="39"/>
      <c r="E80" s="39"/>
      <c r="F80" s="40"/>
      <c r="G80" s="40"/>
      <c r="H80" s="40"/>
      <c r="I80" s="40"/>
      <c r="J80" s="40"/>
      <c r="K80" s="40"/>
      <c r="L80" s="39"/>
      <c r="M80" s="39"/>
      <c r="N80" s="67"/>
      <c r="O80" s="41"/>
      <c r="P80" s="41"/>
      <c r="Q80" s="39"/>
      <c r="R80" s="39"/>
      <c r="S80" s="39"/>
      <c r="T80" s="39"/>
      <c r="U80" s="80"/>
      <c r="V80" s="66"/>
      <c r="W80" s="39"/>
      <c r="X80" s="80"/>
      <c r="Y80" s="42"/>
      <c r="Z80" s="42"/>
      <c r="AA80" s="42"/>
      <c r="AB80" s="34"/>
      <c r="AC80" s="34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</row>
    <row r="81" spans="1:100" x14ac:dyDescent="0.2">
      <c r="A81" s="230" t="s">
        <v>125</v>
      </c>
      <c r="B81" s="261"/>
      <c r="C81" s="262"/>
      <c r="D81" s="118">
        <f>SUM(D79:D80)</f>
        <v>0</v>
      </c>
      <c r="E81" s="44">
        <f>SUM(E79:E80)</f>
        <v>0</v>
      </c>
      <c r="F81" s="44"/>
      <c r="G81" s="44"/>
      <c r="H81" s="44"/>
      <c r="I81" s="44"/>
      <c r="J81" s="44"/>
      <c r="K81" s="44"/>
      <c r="L81" s="44"/>
      <c r="M81" s="44">
        <f>SUM(M79:M80)</f>
        <v>0</v>
      </c>
      <c r="N81" s="45">
        <f>N80</f>
        <v>0</v>
      </c>
      <c r="O81" s="45">
        <f>SUM(O79:O80)</f>
        <v>0</v>
      </c>
      <c r="P81" s="45">
        <f>P79</f>
        <v>0</v>
      </c>
      <c r="Q81" s="100">
        <f>Q79</f>
        <v>0</v>
      </c>
      <c r="R81" s="44">
        <f>SUM(R79:R80)</f>
        <v>0</v>
      </c>
      <c r="S81" s="44">
        <f>SUM(S79:S80)</f>
        <v>0</v>
      </c>
      <c r="T81" s="44">
        <f>T80</f>
        <v>0</v>
      </c>
      <c r="U81" s="44"/>
      <c r="V81" s="44">
        <f>V80</f>
        <v>0</v>
      </c>
      <c r="W81" s="63">
        <f>W80</f>
        <v>0</v>
      </c>
      <c r="X81" s="63">
        <f>X80</f>
        <v>0</v>
      </c>
      <c r="Y81" s="42"/>
      <c r="Z81" s="42"/>
      <c r="AA81" s="42"/>
      <c r="AB81" s="34"/>
      <c r="AC81" s="34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</row>
    <row r="82" spans="1:100" x14ac:dyDescent="0.2">
      <c r="A82" s="64" t="s">
        <v>126</v>
      </c>
      <c r="B82" s="244" t="s">
        <v>127</v>
      </c>
      <c r="C82" s="245"/>
      <c r="D82" s="245"/>
      <c r="E82" s="245"/>
      <c r="F82" s="245"/>
      <c r="G82" s="245"/>
      <c r="H82" s="245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42"/>
      <c r="Z82" s="42"/>
      <c r="AA82" s="42"/>
      <c r="AB82" s="34"/>
      <c r="AC82" s="34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</row>
    <row r="83" spans="1:100" ht="18.75" customHeight="1" x14ac:dyDescent="0.2">
      <c r="A83" s="36" t="s">
        <v>128</v>
      </c>
      <c r="B83" s="119"/>
      <c r="C83" s="66"/>
      <c r="D83" s="39"/>
      <c r="E83" s="39"/>
      <c r="F83" s="40"/>
      <c r="G83" s="40"/>
      <c r="H83" s="40"/>
      <c r="I83" s="40"/>
      <c r="J83" s="40"/>
      <c r="K83" s="40"/>
      <c r="L83" s="39"/>
      <c r="M83" s="39"/>
      <c r="N83" s="67"/>
      <c r="O83" s="67"/>
      <c r="P83" s="66"/>
      <c r="Q83" s="66"/>
      <c r="R83" s="66"/>
      <c r="S83" s="66"/>
      <c r="T83" s="66"/>
      <c r="U83" s="39"/>
      <c r="V83" s="66"/>
      <c r="W83" s="67"/>
      <c r="X83" s="41"/>
      <c r="Y83" s="42"/>
      <c r="Z83" s="42"/>
      <c r="AA83" s="42"/>
      <c r="AB83" s="34"/>
      <c r="AC83" s="34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</row>
    <row r="84" spans="1:100" s="48" customFormat="1" ht="15.75" customHeight="1" x14ac:dyDescent="0.2">
      <c r="A84" s="36" t="s">
        <v>129</v>
      </c>
      <c r="B84" s="47"/>
      <c r="C84" s="66"/>
      <c r="D84" s="66"/>
      <c r="E84" s="39" t="s">
        <v>52</v>
      </c>
      <c r="F84" s="40" t="s">
        <v>53</v>
      </c>
      <c r="G84" s="40" t="s">
        <v>53</v>
      </c>
      <c r="H84" s="40" t="s">
        <v>53</v>
      </c>
      <c r="I84" s="40" t="s">
        <v>53</v>
      </c>
      <c r="J84" s="40" t="s">
        <v>53</v>
      </c>
      <c r="K84" s="40" t="s">
        <v>52</v>
      </c>
      <c r="L84" s="39" t="s">
        <v>52</v>
      </c>
      <c r="M84" s="39" t="s">
        <v>52</v>
      </c>
      <c r="N84" s="67"/>
      <c r="O84" s="67"/>
      <c r="P84" s="66"/>
      <c r="Q84" s="66"/>
      <c r="R84" s="66"/>
      <c r="S84" s="66"/>
      <c r="T84" s="66"/>
      <c r="U84" s="66"/>
      <c r="V84" s="60"/>
      <c r="W84" s="67"/>
      <c r="X84" s="67"/>
      <c r="Y84" s="29"/>
      <c r="Z84" s="29"/>
      <c r="AA84" s="29"/>
      <c r="AB84" s="34"/>
      <c r="AC84" s="34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</row>
    <row r="85" spans="1:100" x14ac:dyDescent="0.2">
      <c r="A85" s="247" t="s">
        <v>130</v>
      </c>
      <c r="B85" s="247"/>
      <c r="C85" s="247"/>
      <c r="D85" s="44">
        <f>SUM(D83:D84)</f>
        <v>0</v>
      </c>
      <c r="E85" s="44">
        <f>SUM(E83:E84)</f>
        <v>0</v>
      </c>
      <c r="F85" s="44"/>
      <c r="G85" s="44"/>
      <c r="H85" s="44"/>
      <c r="I85" s="44"/>
      <c r="J85" s="44"/>
      <c r="K85" s="44"/>
      <c r="L85" s="44"/>
      <c r="M85" s="44">
        <f>SUM(M83:M84)</f>
        <v>0</v>
      </c>
      <c r="N85" s="45"/>
      <c r="O85" s="45">
        <f>SUM(O83:O84)</f>
        <v>0</v>
      </c>
      <c r="P85" s="44"/>
      <c r="Q85" s="44">
        <f>Q83</f>
        <v>0</v>
      </c>
      <c r="R85" s="44">
        <f>R83</f>
        <v>0</v>
      </c>
      <c r="S85" s="44"/>
      <c r="T85" s="44"/>
      <c r="U85" s="44"/>
      <c r="V85" s="63"/>
      <c r="W85" s="63"/>
      <c r="X85" s="63">
        <f>X83</f>
        <v>0</v>
      </c>
      <c r="Y85" s="42"/>
      <c r="Z85" s="42"/>
      <c r="AA85" s="42"/>
      <c r="AB85" s="34"/>
      <c r="AC85" s="34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</row>
    <row r="86" spans="1:100" x14ac:dyDescent="0.2">
      <c r="A86" s="120" t="s">
        <v>131</v>
      </c>
      <c r="B86" s="227" t="s">
        <v>132</v>
      </c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51"/>
      <c r="Y86" s="42"/>
      <c r="Z86" s="42"/>
      <c r="AA86" s="42"/>
      <c r="AB86" s="34"/>
      <c r="AC86" s="34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</row>
    <row r="87" spans="1:100" x14ac:dyDescent="0.2">
      <c r="A87" s="58" t="s">
        <v>133</v>
      </c>
      <c r="B87" s="78"/>
      <c r="C87" s="78"/>
      <c r="D87" s="121"/>
      <c r="E87" s="79"/>
      <c r="F87" s="86"/>
      <c r="G87" s="86"/>
      <c r="H87" s="86"/>
      <c r="I87" s="86"/>
      <c r="J87" s="86"/>
      <c r="K87" s="86"/>
      <c r="L87" s="87"/>
      <c r="M87" s="122"/>
      <c r="N87" s="123"/>
      <c r="O87" s="124"/>
      <c r="P87" s="58"/>
      <c r="Q87" s="121"/>
      <c r="R87" s="125"/>
      <c r="S87" s="126"/>
      <c r="T87" s="58"/>
      <c r="U87" s="127"/>
      <c r="V87" s="125"/>
      <c r="W87" s="125"/>
      <c r="X87" s="127"/>
      <c r="Y87" s="42"/>
      <c r="Z87" s="42"/>
      <c r="AA87" s="42"/>
      <c r="AB87" s="34"/>
      <c r="AC87" s="34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</row>
    <row r="88" spans="1:100" x14ac:dyDescent="0.2">
      <c r="A88" s="58" t="s">
        <v>134</v>
      </c>
      <c r="Y88" s="42"/>
      <c r="Z88" s="42"/>
      <c r="AA88" s="42"/>
      <c r="AB88" s="34"/>
      <c r="AC88" s="34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</row>
    <row r="89" spans="1:100" x14ac:dyDescent="0.2">
      <c r="A89" s="58" t="s">
        <v>66</v>
      </c>
      <c r="B89" s="128"/>
      <c r="C89" s="128"/>
      <c r="D89" s="58"/>
      <c r="E89" s="129" t="s">
        <v>52</v>
      </c>
      <c r="F89" s="130" t="s">
        <v>53</v>
      </c>
      <c r="G89" s="130" t="s">
        <v>53</v>
      </c>
      <c r="H89" s="130" t="s">
        <v>53</v>
      </c>
      <c r="I89" s="130" t="s">
        <v>53</v>
      </c>
      <c r="J89" s="130" t="s">
        <v>53</v>
      </c>
      <c r="K89" s="130" t="s">
        <v>52</v>
      </c>
      <c r="L89" s="129" t="s">
        <v>52</v>
      </c>
      <c r="M89" s="129" t="s">
        <v>52</v>
      </c>
      <c r="N89" s="59"/>
      <c r="O89" s="59"/>
      <c r="P89" s="58"/>
      <c r="Q89" s="58"/>
      <c r="R89" s="58"/>
      <c r="S89" s="58"/>
      <c r="T89" s="58"/>
      <c r="U89" s="58"/>
      <c r="V89" s="128"/>
      <c r="W89" s="128"/>
      <c r="X89" s="128"/>
      <c r="Y89" s="42"/>
      <c r="Z89" s="42"/>
      <c r="AA89" s="42"/>
      <c r="AB89" s="34"/>
      <c r="AC89" s="34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</row>
    <row r="90" spans="1:100" x14ac:dyDescent="0.2">
      <c r="A90" s="247" t="s">
        <v>135</v>
      </c>
      <c r="B90" s="247"/>
      <c r="C90" s="247"/>
      <c r="D90" s="131">
        <f>D87</f>
        <v>0</v>
      </c>
      <c r="E90" s="132">
        <f>E87</f>
        <v>0</v>
      </c>
      <c r="F90" s="133"/>
      <c r="G90" s="133"/>
      <c r="H90" s="133"/>
      <c r="I90" s="133"/>
      <c r="J90" s="133"/>
      <c r="K90" s="133"/>
      <c r="L90" s="133"/>
      <c r="M90" s="132">
        <f>M87</f>
        <v>0</v>
      </c>
      <c r="N90" s="134">
        <f>N87</f>
        <v>0</v>
      </c>
      <c r="O90" s="134">
        <f>O87</f>
        <v>0</v>
      </c>
      <c r="P90" s="131">
        <f>P87</f>
        <v>0</v>
      </c>
      <c r="Q90" s="133">
        <f>Q87</f>
        <v>0</v>
      </c>
      <c r="R90" s="131">
        <f>S87</f>
        <v>0</v>
      </c>
      <c r="S90" s="131">
        <f>S87</f>
        <v>0</v>
      </c>
      <c r="T90" s="131"/>
      <c r="U90" s="133"/>
      <c r="V90" s="135"/>
      <c r="W90" s="135"/>
      <c r="X90" s="76">
        <f>X87</f>
        <v>0</v>
      </c>
      <c r="Y90" s="42"/>
      <c r="Z90" s="42"/>
      <c r="AA90" s="42"/>
      <c r="AB90" s="34"/>
      <c r="AC90" s="34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</row>
    <row r="91" spans="1:100" ht="15.75" customHeight="1" x14ac:dyDescent="0.2">
      <c r="A91" s="120" t="s">
        <v>136</v>
      </c>
      <c r="B91" s="227" t="s">
        <v>137</v>
      </c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9"/>
      <c r="Y91" s="42"/>
      <c r="Z91" s="42"/>
      <c r="AA91" s="42"/>
      <c r="AB91" s="34"/>
      <c r="AC91" s="34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</row>
    <row r="92" spans="1:100" ht="25.5" x14ac:dyDescent="0.2">
      <c r="A92" s="58" t="s">
        <v>138</v>
      </c>
      <c r="B92" s="136" t="s">
        <v>139</v>
      </c>
      <c r="C92" s="93" t="s">
        <v>140</v>
      </c>
      <c r="D92" s="137">
        <f>F92+E92</f>
        <v>16845.669999999998</v>
      </c>
      <c r="E92" s="94">
        <v>1931.19</v>
      </c>
      <c r="F92" s="138">
        <v>14914.48</v>
      </c>
      <c r="G92" s="138"/>
      <c r="H92" s="40"/>
      <c r="I92" s="40"/>
      <c r="J92" s="138"/>
      <c r="K92" s="139"/>
      <c r="L92" s="39"/>
      <c r="M92" s="122">
        <f>D92</f>
        <v>16845.669999999998</v>
      </c>
      <c r="N92" s="116"/>
      <c r="O92" s="140"/>
      <c r="P92" s="141"/>
      <c r="Q92" s="142">
        <v>5615.22</v>
      </c>
      <c r="R92" s="116">
        <v>5615.22</v>
      </c>
      <c r="S92" s="142">
        <f>M92-Q92-R92</f>
        <v>5615.2299999999968</v>
      </c>
      <c r="T92" s="116"/>
      <c r="U92" s="143" t="s">
        <v>141</v>
      </c>
      <c r="V92" s="116"/>
      <c r="W92" s="116"/>
      <c r="X92" s="116"/>
      <c r="Y92" s="42"/>
      <c r="Z92" s="42"/>
      <c r="AA92" s="42"/>
      <c r="AB92" s="34"/>
      <c r="AC92" s="34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</row>
    <row r="93" spans="1:100" ht="51" x14ac:dyDescent="0.2">
      <c r="A93" s="58" t="s">
        <v>142</v>
      </c>
      <c r="B93" s="136" t="s">
        <v>139</v>
      </c>
      <c r="C93" s="93" t="s">
        <v>143</v>
      </c>
      <c r="D93" s="144"/>
      <c r="E93" s="39"/>
      <c r="F93" s="138"/>
      <c r="G93" s="40"/>
      <c r="H93" s="40"/>
      <c r="I93" s="40"/>
      <c r="J93" s="40"/>
      <c r="K93" s="138">
        <v>791.01</v>
      </c>
      <c r="L93" s="39"/>
      <c r="M93" s="94">
        <f>K93</f>
        <v>791.01</v>
      </c>
      <c r="N93" s="59"/>
      <c r="O93" s="59"/>
      <c r="P93" s="58"/>
      <c r="Q93" s="145">
        <f>M93/2</f>
        <v>395.505</v>
      </c>
      <c r="R93" s="58"/>
      <c r="S93" s="145">
        <f>M93/2</f>
        <v>395.505</v>
      </c>
      <c r="T93" s="58"/>
      <c r="U93" s="143" t="s">
        <v>141</v>
      </c>
      <c r="V93" s="128"/>
      <c r="W93" s="128"/>
      <c r="X93" s="128"/>
      <c r="Y93" s="42"/>
      <c r="Z93" s="42"/>
      <c r="AA93" s="42"/>
      <c r="AB93" s="34"/>
      <c r="AC93" s="34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</row>
    <row r="94" spans="1:100" x14ac:dyDescent="0.2">
      <c r="A94" s="58" t="s">
        <v>144</v>
      </c>
      <c r="B94" s="146"/>
      <c r="C94" s="147"/>
      <c r="D94" s="58"/>
      <c r="E94" s="129"/>
      <c r="F94" s="130"/>
      <c r="G94" s="130"/>
      <c r="H94" s="130"/>
      <c r="I94" s="130"/>
      <c r="J94" s="130"/>
      <c r="K94" s="130"/>
      <c r="L94" s="129"/>
      <c r="M94" s="129"/>
      <c r="N94" s="59"/>
      <c r="O94" s="59"/>
      <c r="P94" s="58"/>
      <c r="Q94" s="58"/>
      <c r="R94" s="58"/>
      <c r="S94" s="58"/>
      <c r="T94" s="58"/>
      <c r="U94" s="58"/>
      <c r="V94" s="128"/>
      <c r="W94" s="128"/>
      <c r="X94" s="128"/>
      <c r="Y94" s="42"/>
      <c r="Z94" s="42"/>
      <c r="AA94" s="42"/>
      <c r="AB94" s="34"/>
      <c r="AC94" s="34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</row>
    <row r="95" spans="1:100" x14ac:dyDescent="0.2">
      <c r="A95" s="252" t="s">
        <v>145</v>
      </c>
      <c r="B95" s="253"/>
      <c r="C95" s="254"/>
      <c r="D95" s="71">
        <f>D92</f>
        <v>16845.669999999998</v>
      </c>
      <c r="E95" s="72">
        <f>E92</f>
        <v>1931.19</v>
      </c>
      <c r="F95" s="71">
        <f>F92</f>
        <v>14914.48</v>
      </c>
      <c r="G95" s="71">
        <f>G92</f>
        <v>0</v>
      </c>
      <c r="H95" s="73"/>
      <c r="I95" s="73"/>
      <c r="J95" s="73"/>
      <c r="K95" s="71">
        <f>K93</f>
        <v>791.01</v>
      </c>
      <c r="L95" s="73"/>
      <c r="M95" s="71">
        <f>SUM(M92:M94)</f>
        <v>17636.679999999997</v>
      </c>
      <c r="N95" s="71"/>
      <c r="O95" s="71"/>
      <c r="P95" s="73">
        <f>SUM(P92:P94)</f>
        <v>0</v>
      </c>
      <c r="Q95" s="72">
        <f>SUM(Q92:Q94)</f>
        <v>6010.7250000000004</v>
      </c>
      <c r="R95" s="72">
        <f t="shared" ref="R95:S95" si="6">SUM(R92:R94)</f>
        <v>5615.22</v>
      </c>
      <c r="S95" s="72">
        <f t="shared" si="6"/>
        <v>6010.7349999999969</v>
      </c>
      <c r="T95" s="73"/>
      <c r="U95" s="73"/>
      <c r="V95" s="75"/>
      <c r="W95" s="75"/>
      <c r="X95" s="76"/>
      <c r="Y95" s="42"/>
      <c r="Z95" s="42"/>
      <c r="AA95" s="42"/>
      <c r="AB95" s="34"/>
      <c r="AC95" s="34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</row>
    <row r="96" spans="1:100" ht="12.75" customHeight="1" x14ac:dyDescent="0.2">
      <c r="A96" s="230" t="s">
        <v>146</v>
      </c>
      <c r="B96" s="231"/>
      <c r="C96" s="232"/>
      <c r="D96" s="100">
        <f>SUM(D95+D90+D85+D81+D77+D68+D63)</f>
        <v>22954.579999999998</v>
      </c>
      <c r="E96" s="98">
        <f>SUM(E90+E85+E81+E77+E68+E63+E95)</f>
        <v>8040.1</v>
      </c>
      <c r="F96" s="98">
        <f>F95</f>
        <v>14914.48</v>
      </c>
      <c r="G96" s="98">
        <f>G95</f>
        <v>0</v>
      </c>
      <c r="H96" s="44"/>
      <c r="I96" s="44"/>
      <c r="J96" s="44"/>
      <c r="K96" s="98">
        <f>K95</f>
        <v>791.01</v>
      </c>
      <c r="L96" s="44"/>
      <c r="M96" s="98">
        <f>SUM(M95+M90+M85+M81+M77+M68+M63)</f>
        <v>23745.589999999997</v>
      </c>
      <c r="N96" s="148">
        <f>SUM(N77+N68+N63+N95+N90+N81)</f>
        <v>829.95</v>
      </c>
      <c r="O96" s="148">
        <f>SUM(O95+O90+O85+O81+O68+O63+O77)</f>
        <v>5278.96</v>
      </c>
      <c r="P96" s="100">
        <f>SUM(P95+P85+P81+P77+P68+P63+P90)</f>
        <v>623.65</v>
      </c>
      <c r="Q96" s="100">
        <f>SUM(Q95+Q85+Q81+Q77+Q68+Q63+Q90)</f>
        <v>8162.5250000000005</v>
      </c>
      <c r="R96" s="100">
        <f>SUM(R90+R85+R81+R77+R68+R63+R95)</f>
        <v>7589.34</v>
      </c>
      <c r="S96" s="100">
        <f>SUM(S90+S85+S81+S77+S68+S63+S95)</f>
        <v>7370.0749999999971</v>
      </c>
      <c r="T96" s="100">
        <f>T90+T81+T77+T68+T63</f>
        <v>0</v>
      </c>
      <c r="U96" s="44"/>
      <c r="V96" s="112">
        <f>SUM(V95+V90+V85+V81+V77+V68+V63)</f>
        <v>53.17</v>
      </c>
      <c r="W96" s="112">
        <f>SUM(W90+W85+W81+W77+W68)</f>
        <v>0</v>
      </c>
      <c r="X96" s="112">
        <f>SUM(X95+X90+X85+X81+X77+X68+X63)</f>
        <v>690.63999999999987</v>
      </c>
      <c r="Y96" s="42"/>
      <c r="Z96" s="42"/>
      <c r="AA96" s="42"/>
      <c r="AB96" s="34"/>
      <c r="AC96" s="34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</row>
    <row r="97" spans="1:100" x14ac:dyDescent="0.2">
      <c r="A97" s="247" t="s">
        <v>147</v>
      </c>
      <c r="B97" s="247"/>
      <c r="C97" s="247"/>
      <c r="D97" s="112">
        <f t="shared" ref="D97:N97" si="7">D96+D53</f>
        <v>22954.579999999998</v>
      </c>
      <c r="E97" s="112">
        <f t="shared" si="7"/>
        <v>8040.1</v>
      </c>
      <c r="F97" s="112">
        <f t="shared" si="7"/>
        <v>14914.48</v>
      </c>
      <c r="G97" s="112">
        <f t="shared" si="7"/>
        <v>0</v>
      </c>
      <c r="H97" s="112">
        <f t="shared" si="7"/>
        <v>0</v>
      </c>
      <c r="I97" s="112">
        <f t="shared" si="7"/>
        <v>0</v>
      </c>
      <c r="J97" s="112">
        <f t="shared" si="7"/>
        <v>0</v>
      </c>
      <c r="K97" s="112">
        <f t="shared" si="7"/>
        <v>791.01</v>
      </c>
      <c r="L97" s="112">
        <f t="shared" si="7"/>
        <v>0</v>
      </c>
      <c r="M97" s="112">
        <f t="shared" si="7"/>
        <v>23745.589999999997</v>
      </c>
      <c r="N97" s="112">
        <f t="shared" si="7"/>
        <v>829.95</v>
      </c>
      <c r="O97" s="112">
        <f>O96+O53+O90</f>
        <v>5278.96</v>
      </c>
      <c r="P97" s="112">
        <f t="shared" ref="P97:X97" si="8">P96+P53</f>
        <v>623.65</v>
      </c>
      <c r="Q97" s="112">
        <f t="shared" si="8"/>
        <v>8162.5250000000005</v>
      </c>
      <c r="R97" s="112">
        <f t="shared" si="8"/>
        <v>7589.34</v>
      </c>
      <c r="S97" s="112">
        <f t="shared" si="8"/>
        <v>7370.0749999999971</v>
      </c>
      <c r="T97" s="112">
        <f t="shared" si="8"/>
        <v>0</v>
      </c>
      <c r="U97" s="112">
        <f t="shared" si="8"/>
        <v>0</v>
      </c>
      <c r="V97" s="112">
        <f t="shared" si="8"/>
        <v>53.17</v>
      </c>
      <c r="W97" s="112">
        <f t="shared" si="8"/>
        <v>0</v>
      </c>
      <c r="X97" s="112">
        <f t="shared" si="8"/>
        <v>690.63999999999987</v>
      </c>
      <c r="Y97" s="42"/>
      <c r="Z97" s="42"/>
      <c r="AA97" s="42"/>
      <c r="AB97" s="34"/>
      <c r="AC97" s="34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</row>
    <row r="98" spans="1:100" x14ac:dyDescent="0.2">
      <c r="A98" s="149" t="s">
        <v>148</v>
      </c>
      <c r="B98" s="150"/>
      <c r="C98" s="248" t="s">
        <v>149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50"/>
      <c r="Y98" s="42"/>
      <c r="Z98" s="42"/>
      <c r="AA98" s="42"/>
      <c r="AB98" s="34"/>
      <c r="AC98" s="34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</row>
    <row r="99" spans="1:100" s="48" customFormat="1" ht="13.5" customHeight="1" x14ac:dyDescent="0.2">
      <c r="A99" s="36" t="s">
        <v>150</v>
      </c>
      <c r="B99" s="46"/>
      <c r="C99" s="238" t="s">
        <v>151</v>
      </c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40"/>
      <c r="Y99" s="29"/>
      <c r="Z99" s="29"/>
      <c r="AA99" s="29"/>
      <c r="AB99" s="34"/>
      <c r="AC99" s="34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</row>
    <row r="100" spans="1:100" ht="17.25" customHeight="1" x14ac:dyDescent="0.2">
      <c r="A100" s="36" t="s">
        <v>152</v>
      </c>
      <c r="B100" s="46"/>
      <c r="C100" s="241" t="s">
        <v>153</v>
      </c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3"/>
      <c r="Y100" s="29"/>
      <c r="Z100" s="29"/>
      <c r="AA100" s="29"/>
      <c r="AB100" s="34"/>
      <c r="AC100" s="34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</row>
    <row r="101" spans="1:100" x14ac:dyDescent="0.2">
      <c r="A101" s="36" t="s">
        <v>154</v>
      </c>
      <c r="Y101" s="33"/>
      <c r="Z101" s="33"/>
      <c r="AA101" s="33"/>
      <c r="AB101" s="34"/>
      <c r="AC101" s="34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</row>
    <row r="102" spans="1:100" x14ac:dyDescent="0.2">
      <c r="A102" s="36" t="s">
        <v>155</v>
      </c>
      <c r="B102" s="101"/>
      <c r="C102" s="66"/>
      <c r="D102" s="66"/>
      <c r="E102" s="39" t="s">
        <v>52</v>
      </c>
      <c r="F102" s="40" t="s">
        <v>53</v>
      </c>
      <c r="G102" s="40" t="s">
        <v>53</v>
      </c>
      <c r="H102" s="40" t="s">
        <v>53</v>
      </c>
      <c r="I102" s="40" t="s">
        <v>53</v>
      </c>
      <c r="J102" s="40" t="s">
        <v>53</v>
      </c>
      <c r="K102" s="40" t="s">
        <v>52</v>
      </c>
      <c r="L102" s="39" t="s">
        <v>52</v>
      </c>
      <c r="M102" s="39" t="s">
        <v>52</v>
      </c>
      <c r="N102" s="40"/>
      <c r="O102" s="67"/>
      <c r="P102" s="67"/>
      <c r="Q102" s="66"/>
      <c r="R102" s="66"/>
      <c r="S102" s="66"/>
      <c r="T102" s="66"/>
      <c r="U102" s="66"/>
      <c r="V102" s="66"/>
      <c r="W102" s="60"/>
      <c r="X102" s="60"/>
      <c r="Y102" s="42"/>
      <c r="Z102" s="42"/>
      <c r="AA102" s="42"/>
      <c r="AB102" s="34"/>
      <c r="AC102" s="34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</row>
    <row r="103" spans="1:100" x14ac:dyDescent="0.2">
      <c r="A103" s="36" t="s">
        <v>156</v>
      </c>
      <c r="B103" s="101"/>
      <c r="C103" s="66"/>
      <c r="D103" s="66"/>
      <c r="E103" s="39" t="s">
        <v>52</v>
      </c>
      <c r="F103" s="40" t="s">
        <v>53</v>
      </c>
      <c r="G103" s="40" t="s">
        <v>53</v>
      </c>
      <c r="H103" s="40" t="s">
        <v>53</v>
      </c>
      <c r="I103" s="40" t="s">
        <v>53</v>
      </c>
      <c r="J103" s="40" t="s">
        <v>53</v>
      </c>
      <c r="K103" s="40" t="s">
        <v>52</v>
      </c>
      <c r="L103" s="39" t="s">
        <v>52</v>
      </c>
      <c r="M103" s="39" t="s">
        <v>52</v>
      </c>
      <c r="N103" s="40"/>
      <c r="O103" s="67"/>
      <c r="P103" s="67"/>
      <c r="Q103" s="66"/>
      <c r="R103" s="66"/>
      <c r="S103" s="66"/>
      <c r="T103" s="66"/>
      <c r="U103" s="66"/>
      <c r="V103" s="66"/>
      <c r="W103" s="60"/>
      <c r="X103" s="60"/>
      <c r="Y103" s="42"/>
      <c r="Z103" s="42"/>
      <c r="AA103" s="42"/>
      <c r="AB103" s="34"/>
      <c r="AC103" s="34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</row>
    <row r="104" spans="1:100" x14ac:dyDescent="0.2">
      <c r="A104" s="233" t="s">
        <v>157</v>
      </c>
      <c r="B104" s="233"/>
      <c r="C104" s="233"/>
      <c r="D104" s="112"/>
      <c r="E104" s="112"/>
      <c r="F104" s="151"/>
      <c r="G104" s="151"/>
      <c r="H104" s="151"/>
      <c r="I104" s="151"/>
      <c r="J104" s="151"/>
      <c r="K104" s="152"/>
      <c r="L104" s="152"/>
      <c r="M104" s="153"/>
      <c r="N104" s="153"/>
      <c r="O104" s="154"/>
      <c r="P104" s="154"/>
      <c r="Q104" s="63"/>
      <c r="R104" s="63"/>
      <c r="S104" s="63"/>
      <c r="T104" s="63"/>
      <c r="U104" s="63"/>
      <c r="V104" s="63"/>
      <c r="W104" s="44"/>
      <c r="X104" s="44"/>
      <c r="Y104" s="42"/>
      <c r="Z104" s="42"/>
      <c r="AA104" s="42"/>
      <c r="AB104" s="34"/>
      <c r="AC104" s="34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</row>
    <row r="105" spans="1:100" s="48" customFormat="1" ht="14.25" customHeight="1" x14ac:dyDescent="0.2">
      <c r="A105" s="36" t="s">
        <v>158</v>
      </c>
      <c r="B105" s="241" t="s">
        <v>58</v>
      </c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3"/>
      <c r="Y105" s="29"/>
      <c r="Z105" s="29"/>
      <c r="AA105" s="29"/>
      <c r="AB105" s="34"/>
      <c r="AC105" s="34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</row>
    <row r="106" spans="1:100" s="48" customFormat="1" ht="15" customHeight="1" x14ac:dyDescent="0.2">
      <c r="A106" s="36" t="s">
        <v>159</v>
      </c>
      <c r="B106" s="47"/>
      <c r="C106" s="58"/>
      <c r="D106" s="58"/>
      <c r="E106" s="39" t="s">
        <v>52</v>
      </c>
      <c r="F106" s="40" t="s">
        <v>53</v>
      </c>
      <c r="G106" s="40" t="s">
        <v>53</v>
      </c>
      <c r="H106" s="40" t="s">
        <v>53</v>
      </c>
      <c r="I106" s="40" t="s">
        <v>53</v>
      </c>
      <c r="J106" s="40" t="s">
        <v>53</v>
      </c>
      <c r="K106" s="40" t="s">
        <v>52</v>
      </c>
      <c r="L106" s="39" t="s">
        <v>52</v>
      </c>
      <c r="M106" s="39" t="s">
        <v>52</v>
      </c>
      <c r="N106" s="59"/>
      <c r="O106" s="59"/>
      <c r="P106" s="59"/>
      <c r="Q106" s="58"/>
      <c r="R106" s="58"/>
      <c r="S106" s="58"/>
      <c r="T106" s="155"/>
      <c r="U106" s="155"/>
      <c r="V106" s="155"/>
      <c r="W106" s="60"/>
      <c r="X106" s="60"/>
      <c r="Y106" s="29"/>
      <c r="Z106" s="29"/>
      <c r="AA106" s="29"/>
      <c r="AB106" s="34"/>
      <c r="AC106" s="34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</row>
    <row r="107" spans="1:100" x14ac:dyDescent="0.2">
      <c r="A107" s="36" t="s">
        <v>160</v>
      </c>
      <c r="B107" s="47"/>
      <c r="C107" s="58"/>
      <c r="D107" s="58"/>
      <c r="E107" s="39" t="s">
        <v>52</v>
      </c>
      <c r="F107" s="40" t="s">
        <v>53</v>
      </c>
      <c r="G107" s="40" t="s">
        <v>53</v>
      </c>
      <c r="H107" s="40" t="s">
        <v>53</v>
      </c>
      <c r="I107" s="40" t="s">
        <v>53</v>
      </c>
      <c r="J107" s="40" t="s">
        <v>53</v>
      </c>
      <c r="K107" s="40" t="s">
        <v>52</v>
      </c>
      <c r="L107" s="39" t="s">
        <v>52</v>
      </c>
      <c r="M107" s="39" t="s">
        <v>52</v>
      </c>
      <c r="N107" s="59"/>
      <c r="O107" s="59"/>
      <c r="P107" s="59"/>
      <c r="Q107" s="58"/>
      <c r="R107" s="58"/>
      <c r="S107" s="58"/>
      <c r="T107" s="66"/>
      <c r="U107" s="66"/>
      <c r="V107" s="60"/>
      <c r="W107" s="60"/>
      <c r="X107" s="60"/>
      <c r="Y107" s="34"/>
      <c r="Z107" s="34"/>
      <c r="AA107" s="34"/>
      <c r="AB107" s="34"/>
      <c r="AC107" s="34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</row>
    <row r="108" spans="1:100" x14ac:dyDescent="0.2">
      <c r="A108" s="36" t="s">
        <v>55</v>
      </c>
      <c r="B108" s="70"/>
      <c r="C108" s="58"/>
      <c r="D108" s="58"/>
      <c r="E108" s="39" t="s">
        <v>52</v>
      </c>
      <c r="F108" s="40" t="s">
        <v>53</v>
      </c>
      <c r="G108" s="40" t="s">
        <v>53</v>
      </c>
      <c r="H108" s="40" t="s">
        <v>53</v>
      </c>
      <c r="I108" s="40" t="s">
        <v>53</v>
      </c>
      <c r="J108" s="40" t="s">
        <v>53</v>
      </c>
      <c r="K108" s="40" t="s">
        <v>52</v>
      </c>
      <c r="L108" s="39" t="s">
        <v>52</v>
      </c>
      <c r="M108" s="39" t="s">
        <v>52</v>
      </c>
      <c r="N108" s="59"/>
      <c r="O108" s="59"/>
      <c r="P108" s="59"/>
      <c r="Q108" s="58"/>
      <c r="R108" s="58"/>
      <c r="S108" s="58"/>
      <c r="T108" s="66"/>
      <c r="U108" s="66"/>
      <c r="V108" s="60"/>
      <c r="W108" s="53"/>
      <c r="X108" s="53"/>
      <c r="Y108" s="34"/>
      <c r="Z108" s="34"/>
      <c r="AA108" s="34"/>
      <c r="AB108" s="34"/>
      <c r="AC108" s="34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</row>
    <row r="109" spans="1:100" x14ac:dyDescent="0.2">
      <c r="A109" s="230" t="s">
        <v>161</v>
      </c>
      <c r="B109" s="231"/>
      <c r="C109" s="232"/>
      <c r="D109" s="118"/>
      <c r="E109" s="44"/>
      <c r="F109" s="44"/>
      <c r="G109" s="44"/>
      <c r="H109" s="44"/>
      <c r="I109" s="44"/>
      <c r="J109" s="44"/>
      <c r="K109" s="44"/>
      <c r="L109" s="44"/>
      <c r="M109" s="44"/>
      <c r="N109" s="45"/>
      <c r="O109" s="45"/>
      <c r="P109" s="45"/>
      <c r="Q109" s="44"/>
      <c r="R109" s="44"/>
      <c r="S109" s="44"/>
      <c r="T109" s="63"/>
      <c r="U109" s="63"/>
      <c r="V109" s="63"/>
      <c r="W109" s="63"/>
      <c r="X109" s="63"/>
      <c r="Y109" s="34"/>
      <c r="Z109" s="34"/>
      <c r="AA109" s="34"/>
      <c r="AB109" s="34"/>
      <c r="AC109" s="34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</row>
    <row r="110" spans="1:100" x14ac:dyDescent="0.2">
      <c r="A110" s="156" t="s">
        <v>162</v>
      </c>
      <c r="B110" s="244" t="s">
        <v>163</v>
      </c>
      <c r="C110" s="245"/>
      <c r="D110" s="245"/>
      <c r="E110" s="245"/>
      <c r="F110" s="245"/>
      <c r="G110" s="245"/>
      <c r="H110" s="245"/>
      <c r="I110" s="245"/>
      <c r="J110" s="245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6"/>
      <c r="Y110" s="34"/>
      <c r="Z110" s="34"/>
      <c r="AA110" s="34"/>
      <c r="AB110" s="34"/>
      <c r="AC110" s="34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</row>
    <row r="111" spans="1:100" x14ac:dyDescent="0.2">
      <c r="A111" s="64" t="s">
        <v>164</v>
      </c>
      <c r="B111" s="156"/>
      <c r="C111" s="79"/>
      <c r="D111" s="59"/>
      <c r="E111" s="59"/>
      <c r="F111" s="40"/>
      <c r="G111" s="40"/>
      <c r="H111" s="40"/>
      <c r="I111" s="40"/>
      <c r="J111" s="40"/>
      <c r="K111" s="40"/>
      <c r="L111" s="39"/>
      <c r="M111" s="39"/>
      <c r="N111" s="67"/>
      <c r="O111" s="39"/>
      <c r="P111" s="67"/>
      <c r="Q111" s="66"/>
      <c r="R111" s="39"/>
      <c r="S111" s="66"/>
      <c r="T111" s="145"/>
      <c r="U111" s="58"/>
      <c r="V111" s="128"/>
      <c r="W111" s="157"/>
      <c r="X111" s="157"/>
      <c r="Y111" s="34"/>
      <c r="Z111" s="34"/>
      <c r="AA111" s="34"/>
      <c r="AB111" s="34"/>
      <c r="AC111" s="34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</row>
    <row r="112" spans="1:100" x14ac:dyDescent="0.2">
      <c r="A112" s="64"/>
      <c r="B112" s="158"/>
      <c r="C112" s="79"/>
      <c r="D112" s="59"/>
      <c r="E112" s="59"/>
      <c r="F112" s="40"/>
      <c r="G112" s="40"/>
      <c r="H112" s="40"/>
      <c r="I112" s="40"/>
      <c r="J112" s="40"/>
      <c r="K112" s="40"/>
      <c r="L112" s="39"/>
      <c r="M112" s="39"/>
      <c r="N112" s="66"/>
      <c r="O112" s="39"/>
      <c r="P112" s="66"/>
      <c r="Q112" s="66"/>
      <c r="R112" s="39"/>
      <c r="S112" s="66"/>
      <c r="T112" s="58"/>
      <c r="U112" s="58"/>
      <c r="V112" s="128"/>
      <c r="W112" s="157"/>
      <c r="X112" s="157"/>
      <c r="Y112" s="34"/>
      <c r="Z112" s="34"/>
      <c r="AA112" s="34"/>
      <c r="AB112" s="34"/>
      <c r="AC112" s="34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</row>
    <row r="113" spans="1:100" ht="15" customHeight="1" x14ac:dyDescent="0.2">
      <c r="A113" s="36"/>
      <c r="B113" s="70"/>
      <c r="C113" s="66"/>
      <c r="D113" s="66"/>
      <c r="E113" s="39"/>
      <c r="F113" s="40"/>
      <c r="G113" s="40"/>
      <c r="H113" s="40"/>
      <c r="I113" s="40"/>
      <c r="J113" s="40"/>
      <c r="K113" s="40"/>
      <c r="L113" s="39"/>
      <c r="M113" s="39"/>
      <c r="N113" s="66"/>
      <c r="O113" s="39"/>
      <c r="P113" s="66"/>
      <c r="Q113" s="66"/>
      <c r="R113" s="66"/>
      <c r="S113" s="66"/>
      <c r="T113" s="159"/>
      <c r="U113" s="159"/>
      <c r="V113" s="159"/>
      <c r="W113" s="159"/>
      <c r="X113" s="160"/>
      <c r="Y113" s="34"/>
      <c r="Z113" s="34"/>
      <c r="AA113" s="34"/>
      <c r="AB113" s="34"/>
      <c r="AC113" s="34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</row>
    <row r="114" spans="1:100" ht="16.5" customHeight="1" x14ac:dyDescent="0.2">
      <c r="A114" s="230"/>
      <c r="B114" s="231"/>
      <c r="C114" s="232"/>
      <c r="D114" s="118"/>
      <c r="E114" s="44"/>
      <c r="F114" s="151"/>
      <c r="G114" s="151"/>
      <c r="H114" s="151"/>
      <c r="I114" s="151"/>
      <c r="J114" s="151"/>
      <c r="K114" s="152"/>
      <c r="L114" s="44"/>
      <c r="M114" s="44"/>
      <c r="N114" s="45"/>
      <c r="O114" s="44"/>
      <c r="P114" s="45"/>
      <c r="Q114" s="44"/>
      <c r="R114" s="44"/>
      <c r="S114" s="44"/>
      <c r="T114" s="161"/>
      <c r="U114" s="162"/>
      <c r="V114" s="162"/>
      <c r="W114" s="162"/>
      <c r="X114" s="163"/>
      <c r="Y114" s="34"/>
      <c r="Z114" s="34"/>
      <c r="AA114" s="34"/>
      <c r="AB114" s="34"/>
      <c r="AC114" s="34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</row>
    <row r="115" spans="1:100" ht="0.75" hidden="1" customHeight="1" x14ac:dyDescent="0.2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34"/>
      <c r="Z115" s="34"/>
      <c r="AA115" s="34"/>
      <c r="AB115" s="34"/>
      <c r="AC115" s="34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</row>
    <row r="116" spans="1:100" ht="15" customHeight="1" x14ac:dyDescent="0.2">
      <c r="A116" s="113" t="s">
        <v>165</v>
      </c>
      <c r="B116" s="244" t="s">
        <v>79</v>
      </c>
      <c r="C116" s="245"/>
      <c r="D116" s="245"/>
      <c r="E116" s="245"/>
      <c r="F116" s="245"/>
      <c r="G116" s="245"/>
      <c r="H116" s="245"/>
      <c r="I116" s="245"/>
      <c r="J116" s="245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6"/>
      <c r="Y116" s="34"/>
      <c r="Z116" s="34"/>
      <c r="AA116" s="34"/>
      <c r="AB116" s="34"/>
      <c r="AC116" s="34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</row>
    <row r="117" spans="1:100" x14ac:dyDescent="0.2">
      <c r="A117" s="39" t="s">
        <v>166</v>
      </c>
      <c r="B117" s="39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34"/>
      <c r="Z117" s="34"/>
      <c r="AA117" s="34"/>
      <c r="AB117" s="34"/>
      <c r="AC117" s="34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</row>
    <row r="118" spans="1:100" x14ac:dyDescent="0.2">
      <c r="A118" s="39" t="s">
        <v>167</v>
      </c>
      <c r="B118" s="39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34"/>
      <c r="Z118" s="34"/>
      <c r="AA118" s="34"/>
      <c r="AB118" s="34"/>
      <c r="AC118" s="34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</row>
    <row r="119" spans="1:100" ht="15" customHeight="1" x14ac:dyDescent="0.2">
      <c r="A119" s="39" t="s">
        <v>66</v>
      </c>
      <c r="B119" s="164"/>
      <c r="C119" s="164"/>
      <c r="D119" s="165"/>
      <c r="E119" s="83" t="s">
        <v>52</v>
      </c>
      <c r="F119" s="166" t="s">
        <v>53</v>
      </c>
      <c r="G119" s="166" t="s">
        <v>53</v>
      </c>
      <c r="H119" s="166" t="s">
        <v>53</v>
      </c>
      <c r="I119" s="166" t="s">
        <v>53</v>
      </c>
      <c r="J119" s="166" t="s">
        <v>53</v>
      </c>
      <c r="K119" s="166" t="s">
        <v>52</v>
      </c>
      <c r="L119" s="83" t="s">
        <v>52</v>
      </c>
      <c r="M119" s="167" t="s">
        <v>52</v>
      </c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34"/>
      <c r="Z119" s="34"/>
      <c r="AA119" s="34"/>
      <c r="AB119" s="34"/>
      <c r="AC119" s="34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</row>
    <row r="120" spans="1:100" ht="15" customHeight="1" x14ac:dyDescent="0.2">
      <c r="A120" s="230" t="s">
        <v>168</v>
      </c>
      <c r="B120" s="231"/>
      <c r="C120" s="232"/>
      <c r="D120" s="148"/>
      <c r="E120" s="100"/>
      <c r="F120" s="98"/>
      <c r="G120" s="44"/>
      <c r="H120" s="44"/>
      <c r="I120" s="44"/>
      <c r="J120" s="98">
        <f>J148</f>
        <v>0</v>
      </c>
      <c r="K120" s="98"/>
      <c r="L120" s="44"/>
      <c r="M120" s="100"/>
      <c r="N120" s="45"/>
      <c r="O120" s="45"/>
      <c r="P120" s="45"/>
      <c r="Q120" s="44"/>
      <c r="R120" s="44"/>
      <c r="S120" s="44"/>
      <c r="T120" s="63"/>
      <c r="U120" s="63"/>
      <c r="V120" s="63">
        <f>V148</f>
        <v>0</v>
      </c>
      <c r="W120" s="62"/>
      <c r="X120" s="62">
        <f>X148</f>
        <v>0</v>
      </c>
      <c r="Y120" s="34"/>
      <c r="Z120" s="34"/>
      <c r="AA120" s="34"/>
      <c r="AB120" s="34"/>
      <c r="AC120" s="34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</row>
    <row r="121" spans="1:100" ht="14.25" customHeight="1" x14ac:dyDescent="0.2">
      <c r="A121" s="235" t="s">
        <v>169</v>
      </c>
      <c r="B121" s="236"/>
      <c r="C121" s="237"/>
      <c r="D121" s="168">
        <f>D120</f>
        <v>0</v>
      </c>
      <c r="E121" s="169">
        <f>E120</f>
        <v>0</v>
      </c>
      <c r="F121" s="170">
        <f>F120</f>
        <v>0</v>
      </c>
      <c r="G121" s="171"/>
      <c r="H121" s="171"/>
      <c r="I121" s="171"/>
      <c r="J121" s="172">
        <f>J120</f>
        <v>0</v>
      </c>
      <c r="K121" s="172">
        <f>K120</f>
        <v>0</v>
      </c>
      <c r="L121" s="173">
        <f>L120</f>
        <v>0</v>
      </c>
      <c r="M121" s="174">
        <f>M120</f>
        <v>0</v>
      </c>
      <c r="N121" s="175"/>
      <c r="O121" s="175"/>
      <c r="P121" s="175"/>
      <c r="Q121" s="176">
        <f>Q120</f>
        <v>0</v>
      </c>
      <c r="R121" s="176">
        <f t="shared" ref="R121:S121" si="9">R120</f>
        <v>0</v>
      </c>
      <c r="S121" s="176">
        <f t="shared" si="9"/>
        <v>0</v>
      </c>
      <c r="T121" s="177"/>
      <c r="U121" s="177"/>
      <c r="V121" s="177">
        <f>V120</f>
        <v>0</v>
      </c>
      <c r="W121" s="176"/>
      <c r="X121" s="176">
        <f>X120</f>
        <v>0</v>
      </c>
      <c r="Y121" s="34"/>
      <c r="Z121" s="34"/>
      <c r="AA121" s="34"/>
      <c r="AB121" s="34"/>
      <c r="AC121" s="34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</row>
    <row r="122" spans="1:100" x14ac:dyDescent="0.2">
      <c r="A122" s="178" t="s">
        <v>170</v>
      </c>
      <c r="B122" s="238" t="s">
        <v>171</v>
      </c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40"/>
      <c r="Y122" s="34"/>
      <c r="Z122" s="34"/>
      <c r="AA122" s="34"/>
      <c r="AB122" s="34"/>
      <c r="AC122" s="34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</row>
    <row r="123" spans="1:100" ht="18" customHeight="1" x14ac:dyDescent="0.2">
      <c r="A123" s="36" t="s">
        <v>172</v>
      </c>
      <c r="B123" s="241" t="s">
        <v>153</v>
      </c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3"/>
      <c r="Y123" s="34"/>
      <c r="Z123" s="34"/>
      <c r="AA123" s="34"/>
      <c r="AB123" s="34"/>
      <c r="AC123" s="34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</row>
    <row r="124" spans="1:100" ht="117" customHeight="1" x14ac:dyDescent="0.2">
      <c r="A124" s="36" t="s">
        <v>173</v>
      </c>
      <c r="B124" s="80" t="s">
        <v>174</v>
      </c>
      <c r="C124" s="80" t="s">
        <v>175</v>
      </c>
      <c r="D124" s="94">
        <f>E124+F124</f>
        <v>1157</v>
      </c>
      <c r="E124" s="94">
        <v>1157</v>
      </c>
      <c r="F124" s="139"/>
      <c r="G124" s="40"/>
      <c r="H124" s="40"/>
      <c r="I124" s="40"/>
      <c r="J124" s="40"/>
      <c r="L124" s="39"/>
      <c r="M124" s="94">
        <f>D124</f>
        <v>1157</v>
      </c>
      <c r="N124" s="138">
        <v>1157</v>
      </c>
      <c r="O124" s="179"/>
      <c r="P124" s="41">
        <v>578.5</v>
      </c>
      <c r="Q124" s="3">
        <v>578.5</v>
      </c>
      <c r="R124" s="180"/>
      <c r="S124" s="181"/>
      <c r="T124" s="39">
        <v>60</v>
      </c>
      <c r="U124" s="80"/>
      <c r="V124" s="39">
        <v>83.25</v>
      </c>
      <c r="W124" s="60"/>
      <c r="X124" s="182">
        <v>228.86</v>
      </c>
      <c r="Y124" s="34"/>
      <c r="Z124" s="34"/>
      <c r="AA124" s="34"/>
      <c r="AB124" s="34"/>
      <c r="AC124" s="34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</row>
    <row r="125" spans="1:100" ht="114.75" x14ac:dyDescent="0.2">
      <c r="A125" s="36" t="s">
        <v>176</v>
      </c>
      <c r="B125" s="21" t="s">
        <v>177</v>
      </c>
      <c r="C125" s="39" t="s">
        <v>108</v>
      </c>
      <c r="D125" s="39">
        <f>E125</f>
        <v>340.86</v>
      </c>
      <c r="E125" s="39">
        <v>340.86</v>
      </c>
      <c r="F125" s="40"/>
      <c r="G125" s="40"/>
      <c r="H125" s="40"/>
      <c r="I125" s="40"/>
      <c r="J125" s="40"/>
      <c r="K125" s="40"/>
      <c r="L125" s="39"/>
      <c r="M125" s="39">
        <f>E125</f>
        <v>340.86</v>
      </c>
      <c r="N125" s="41">
        <f>E125</f>
        <v>340.86</v>
      </c>
      <c r="O125" s="67"/>
      <c r="P125" s="41">
        <f>E125/2</f>
        <v>170.43</v>
      </c>
      <c r="Q125" s="41">
        <f>E125/2</f>
        <v>170.43</v>
      </c>
      <c r="R125" s="66"/>
      <c r="S125" s="66"/>
      <c r="T125" s="83">
        <v>72</v>
      </c>
      <c r="U125" s="83"/>
      <c r="V125" s="83">
        <v>18.809999999999999</v>
      </c>
      <c r="W125" s="82"/>
      <c r="X125" s="83">
        <v>57</v>
      </c>
      <c r="Y125" s="34"/>
      <c r="Z125" s="34"/>
      <c r="AA125" s="34"/>
      <c r="AB125" s="34"/>
      <c r="AC125" s="34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</row>
    <row r="126" spans="1:100" ht="12" customHeight="1" x14ac:dyDescent="0.2">
      <c r="A126" s="230" t="s">
        <v>178</v>
      </c>
      <c r="B126" s="231"/>
      <c r="C126" s="232"/>
      <c r="D126" s="183">
        <f>SUM(D124:D125)</f>
        <v>1497.8600000000001</v>
      </c>
      <c r="E126" s="75">
        <f>SUM(E124:E125)</f>
        <v>1497.8600000000001</v>
      </c>
      <c r="F126" s="184">
        <f>F124</f>
        <v>0</v>
      </c>
      <c r="G126" s="185"/>
      <c r="H126" s="185"/>
      <c r="I126" s="185"/>
      <c r="J126" s="185"/>
      <c r="K126" s="186">
        <f>SUM(K124:K125)</f>
        <v>0</v>
      </c>
      <c r="L126" s="75"/>
      <c r="M126" s="75">
        <f>SUM(M124:M125)</f>
        <v>1497.8600000000001</v>
      </c>
      <c r="N126" s="187">
        <f>SUM(N124:N125)</f>
        <v>1497.8600000000001</v>
      </c>
      <c r="O126" s="188">
        <f>O124</f>
        <v>0</v>
      </c>
      <c r="P126" s="187">
        <f>SUM(P124:P125)</f>
        <v>748.93000000000006</v>
      </c>
      <c r="Q126" s="189">
        <f>SUM(Q124:Q125)</f>
        <v>748.93000000000006</v>
      </c>
      <c r="R126" s="189">
        <f>R124</f>
        <v>0</v>
      </c>
      <c r="S126" s="189">
        <f>S124</f>
        <v>0</v>
      </c>
      <c r="T126" s="63"/>
      <c r="U126" s="63"/>
      <c r="V126" s="63">
        <f>SUM(V124:V125)</f>
        <v>102.06</v>
      </c>
      <c r="W126" s="190">
        <f>SUM(W124:W125)</f>
        <v>0</v>
      </c>
      <c r="X126" s="190">
        <f>SUM(X124:X125)</f>
        <v>285.86</v>
      </c>
      <c r="Y126" s="34"/>
      <c r="Z126" s="34"/>
      <c r="AA126" s="34"/>
      <c r="AB126" s="34"/>
      <c r="AC126" s="34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</row>
    <row r="127" spans="1:100" ht="12.75" customHeight="1" x14ac:dyDescent="0.2">
      <c r="A127" s="64" t="s">
        <v>179</v>
      </c>
      <c r="B127" s="241" t="s">
        <v>58</v>
      </c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34"/>
      <c r="Z127" s="34"/>
      <c r="AA127" s="34"/>
      <c r="AB127" s="34"/>
      <c r="AC127" s="34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</row>
    <row r="128" spans="1:100" x14ac:dyDescent="0.2">
      <c r="A128" s="36" t="s">
        <v>180</v>
      </c>
      <c r="B128" s="191"/>
      <c r="C128" s="80"/>
      <c r="D128" s="80"/>
      <c r="E128" s="80"/>
      <c r="F128" s="40"/>
      <c r="G128" s="40"/>
      <c r="H128" s="40"/>
      <c r="I128" s="40"/>
      <c r="J128" s="40"/>
      <c r="K128" s="40"/>
      <c r="L128" s="80"/>
      <c r="M128" s="80"/>
      <c r="N128" s="192"/>
      <c r="O128" s="193"/>
      <c r="P128" s="193"/>
      <c r="Q128" s="194"/>
      <c r="R128" s="80"/>
      <c r="S128" s="80"/>
      <c r="T128" s="127"/>
      <c r="U128" s="127"/>
      <c r="V128" s="127"/>
      <c r="W128" s="192"/>
      <c r="X128" s="192"/>
      <c r="Y128" s="34"/>
      <c r="Z128" s="34"/>
      <c r="AA128" s="34"/>
      <c r="AB128" s="34"/>
      <c r="AC128" s="34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</row>
    <row r="129" spans="1:100" x14ac:dyDescent="0.2">
      <c r="A129" s="68" t="s">
        <v>181</v>
      </c>
      <c r="B129" s="195"/>
      <c r="C129" s="39"/>
      <c r="D129" s="39"/>
      <c r="E129" s="39"/>
      <c r="F129" s="40"/>
      <c r="G129" s="40"/>
      <c r="H129" s="40"/>
      <c r="I129" s="40"/>
      <c r="J129" s="40"/>
      <c r="K129" s="40"/>
      <c r="L129" s="39"/>
      <c r="M129" s="39"/>
      <c r="N129" s="41"/>
      <c r="O129" s="67"/>
      <c r="P129" s="67"/>
      <c r="Q129" s="66"/>
      <c r="R129" s="39"/>
      <c r="S129" s="39"/>
      <c r="T129" s="58"/>
      <c r="U129" s="58"/>
      <c r="V129" s="58"/>
      <c r="W129" s="116"/>
      <c r="X129" s="116"/>
      <c r="Y129" s="34"/>
      <c r="Z129" s="34"/>
      <c r="AA129" s="34"/>
      <c r="AB129" s="34"/>
      <c r="AC129" s="34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</row>
    <row r="130" spans="1:100" x14ac:dyDescent="0.2">
      <c r="A130" s="230" t="s">
        <v>182</v>
      </c>
      <c r="B130" s="231"/>
      <c r="C130" s="232"/>
      <c r="D130" s="63">
        <f>SUM(D128:D129)</f>
        <v>0</v>
      </c>
      <c r="E130" s="63">
        <f>SUM(E128:E129)</f>
        <v>0</v>
      </c>
      <c r="F130" s="152"/>
      <c r="G130" s="152"/>
      <c r="H130" s="152"/>
      <c r="I130" s="152"/>
      <c r="J130" s="152"/>
      <c r="K130" s="152"/>
      <c r="L130" s="63"/>
      <c r="M130" s="63">
        <f>SUM(M128:M129)</f>
        <v>0</v>
      </c>
      <c r="N130" s="63">
        <f>SUM(N128:N129)</f>
        <v>0</v>
      </c>
      <c r="O130" s="63">
        <f>SUM(O128:O129)</f>
        <v>0</v>
      </c>
      <c r="P130" s="63"/>
      <c r="Q130" s="63"/>
      <c r="R130" s="63">
        <f>SUM(R128:R129)</f>
        <v>0</v>
      </c>
      <c r="S130" s="63">
        <f>SUM(S128:S129)</f>
        <v>0</v>
      </c>
      <c r="T130" s="44"/>
      <c r="U130" s="44"/>
      <c r="V130" s="44">
        <f>SUM(V128:V129)</f>
        <v>0</v>
      </c>
      <c r="W130" s="62"/>
      <c r="X130" s="62">
        <f>SUM(X128:X129)</f>
        <v>0</v>
      </c>
      <c r="Y130" s="34"/>
      <c r="Z130" s="34"/>
      <c r="AA130" s="34"/>
      <c r="AB130" s="34"/>
      <c r="AC130" s="34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</row>
    <row r="131" spans="1:100" x14ac:dyDescent="0.2">
      <c r="A131" s="196" t="s">
        <v>183</v>
      </c>
      <c r="B131" s="227" t="s">
        <v>184</v>
      </c>
      <c r="C131" s="228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9"/>
      <c r="Y131" s="34"/>
      <c r="Z131" s="34"/>
      <c r="AA131" s="34"/>
      <c r="AB131" s="34"/>
      <c r="AC131" s="34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</row>
    <row r="132" spans="1:100" x14ac:dyDescent="0.2">
      <c r="A132" s="36"/>
      <c r="B132" s="119"/>
      <c r="C132" s="93"/>
      <c r="D132" s="39"/>
      <c r="E132" s="39"/>
      <c r="F132" s="40"/>
      <c r="G132" s="40"/>
      <c r="H132" s="40"/>
      <c r="I132" s="40"/>
      <c r="J132" s="40"/>
      <c r="K132" s="40"/>
      <c r="L132" s="39"/>
      <c r="M132" s="39"/>
      <c r="N132" s="59"/>
      <c r="O132" s="59"/>
      <c r="P132" s="59"/>
      <c r="Q132" s="58"/>
      <c r="R132" s="66"/>
      <c r="S132" s="58"/>
      <c r="T132" s="66"/>
      <c r="U132" s="80"/>
      <c r="V132" s="60"/>
      <c r="W132" s="116"/>
      <c r="X132" s="116"/>
      <c r="Y132" s="34"/>
      <c r="Z132" s="34"/>
      <c r="AA132" s="34"/>
      <c r="AB132" s="34"/>
      <c r="AC132" s="34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</row>
    <row r="133" spans="1:100" x14ac:dyDescent="0.2">
      <c r="A133" s="36"/>
      <c r="B133" s="117"/>
      <c r="C133" s="93"/>
      <c r="D133" s="121"/>
      <c r="E133" s="58"/>
      <c r="F133" s="40"/>
      <c r="G133" s="40"/>
      <c r="H133" s="40"/>
      <c r="I133" s="40"/>
      <c r="J133" s="40"/>
      <c r="K133" s="40"/>
      <c r="L133" s="39"/>
      <c r="M133" s="122"/>
      <c r="N133" s="59"/>
      <c r="O133" s="59"/>
      <c r="P133" s="59"/>
      <c r="Q133" s="58"/>
      <c r="R133" s="58"/>
      <c r="S133" s="58"/>
      <c r="T133" s="39"/>
      <c r="U133" s="21"/>
      <c r="V133" s="197"/>
      <c r="W133" s="116"/>
      <c r="X133" s="80"/>
      <c r="Y133" s="34"/>
      <c r="Z133" s="34"/>
      <c r="AA133" s="34"/>
      <c r="AB133" s="34"/>
      <c r="AC133" s="34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</row>
    <row r="134" spans="1:100" x14ac:dyDescent="0.2">
      <c r="A134" s="230" t="s">
        <v>185</v>
      </c>
      <c r="B134" s="231"/>
      <c r="C134" s="232"/>
      <c r="D134" s="154">
        <f>D133+D132</f>
        <v>0</v>
      </c>
      <c r="E134" s="63">
        <f>E133+E132</f>
        <v>0</v>
      </c>
      <c r="F134" s="198">
        <f>F133</f>
        <v>0</v>
      </c>
      <c r="G134" s="63"/>
      <c r="H134" s="63"/>
      <c r="I134" s="63"/>
      <c r="J134" s="63"/>
      <c r="K134" s="63"/>
      <c r="L134" s="63"/>
      <c r="M134" s="63">
        <f>M133+M132</f>
        <v>0</v>
      </c>
      <c r="N134" s="154"/>
      <c r="O134" s="154">
        <f>O133+O132</f>
        <v>0</v>
      </c>
      <c r="P134" s="154">
        <f>P132</f>
        <v>0</v>
      </c>
      <c r="Q134" s="63">
        <f>Q133+Q132</f>
        <v>0</v>
      </c>
      <c r="R134" s="63">
        <f>R133+R132</f>
        <v>0</v>
      </c>
      <c r="S134" s="44">
        <f>S133+S132</f>
        <v>0</v>
      </c>
      <c r="T134" s="63"/>
      <c r="U134" s="63"/>
      <c r="V134" s="63">
        <f>V133</f>
        <v>0</v>
      </c>
      <c r="W134" s="62">
        <f>W133</f>
        <v>0</v>
      </c>
      <c r="X134" s="44">
        <f>X133</f>
        <v>0</v>
      </c>
      <c r="Y134" s="34"/>
      <c r="Z134" s="34"/>
      <c r="AA134" s="34"/>
      <c r="AB134" s="34"/>
      <c r="AC134" s="34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</row>
    <row r="135" spans="1:100" x14ac:dyDescent="0.2">
      <c r="A135" s="199" t="s">
        <v>186</v>
      </c>
      <c r="B135" s="227" t="s">
        <v>187</v>
      </c>
      <c r="C135" s="228"/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9"/>
      <c r="Y135" s="34"/>
      <c r="Z135" s="34"/>
      <c r="AA135" s="34"/>
      <c r="AB135" s="34"/>
      <c r="AC135" s="34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</row>
    <row r="136" spans="1:100" x14ac:dyDescent="0.2">
      <c r="A136" s="58" t="s">
        <v>188</v>
      </c>
      <c r="B136" s="128"/>
      <c r="C136" s="128"/>
      <c r="D136" s="59"/>
      <c r="E136" s="39" t="s">
        <v>52</v>
      </c>
      <c r="F136" s="40" t="s">
        <v>53</v>
      </c>
      <c r="G136" s="40" t="s">
        <v>53</v>
      </c>
      <c r="H136" s="40" t="s">
        <v>53</v>
      </c>
      <c r="I136" s="40" t="s">
        <v>53</v>
      </c>
      <c r="J136" s="40" t="s">
        <v>53</v>
      </c>
      <c r="K136" s="40" t="s">
        <v>52</v>
      </c>
      <c r="L136" s="39" t="s">
        <v>52</v>
      </c>
      <c r="M136" s="39" t="s">
        <v>52</v>
      </c>
      <c r="N136" s="59"/>
      <c r="O136" s="59"/>
      <c r="P136" s="59"/>
      <c r="Q136" s="58"/>
      <c r="R136" s="58"/>
      <c r="S136" s="58"/>
      <c r="T136" s="128"/>
      <c r="U136" s="128"/>
      <c r="V136" s="128"/>
      <c r="W136" s="157"/>
      <c r="X136" s="157"/>
      <c r="Y136" s="34"/>
      <c r="Z136" s="34"/>
      <c r="AA136" s="34"/>
      <c r="AB136" s="34"/>
      <c r="AC136" s="34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</row>
    <row r="137" spans="1:100" x14ac:dyDescent="0.2">
      <c r="A137" s="58" t="s">
        <v>189</v>
      </c>
      <c r="B137" s="128"/>
      <c r="C137" s="128"/>
      <c r="D137" s="59"/>
      <c r="E137" s="39" t="s">
        <v>52</v>
      </c>
      <c r="F137" s="40" t="s">
        <v>53</v>
      </c>
      <c r="G137" s="40" t="s">
        <v>53</v>
      </c>
      <c r="H137" s="40" t="s">
        <v>53</v>
      </c>
      <c r="I137" s="40" t="s">
        <v>53</v>
      </c>
      <c r="J137" s="40" t="s">
        <v>53</v>
      </c>
      <c r="K137" s="40" t="s">
        <v>52</v>
      </c>
      <c r="L137" s="39" t="s">
        <v>52</v>
      </c>
      <c r="M137" s="39" t="s">
        <v>52</v>
      </c>
      <c r="N137" s="59"/>
      <c r="O137" s="59"/>
      <c r="P137" s="59"/>
      <c r="Q137" s="58"/>
      <c r="R137" s="58"/>
      <c r="S137" s="58"/>
      <c r="T137" s="128"/>
      <c r="U137" s="128"/>
      <c r="V137" s="128"/>
      <c r="W137" s="157"/>
      <c r="X137" s="157"/>
      <c r="Y137" s="34"/>
      <c r="Z137" s="34"/>
      <c r="AA137" s="34"/>
      <c r="AB137" s="34"/>
      <c r="AC137" s="34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</row>
    <row r="138" spans="1:100" x14ac:dyDescent="0.2">
      <c r="A138" s="230" t="s">
        <v>190</v>
      </c>
      <c r="B138" s="231"/>
      <c r="C138" s="232"/>
      <c r="D138" s="45"/>
      <c r="E138" s="44"/>
      <c r="F138" s="44"/>
      <c r="G138" s="44"/>
      <c r="H138" s="44"/>
      <c r="I138" s="44"/>
      <c r="J138" s="44"/>
      <c r="K138" s="44"/>
      <c r="L138" s="44"/>
      <c r="M138" s="44"/>
      <c r="N138" s="45"/>
      <c r="O138" s="45"/>
      <c r="P138" s="45"/>
      <c r="Q138" s="44"/>
      <c r="R138" s="44"/>
      <c r="S138" s="44"/>
      <c r="T138" s="63"/>
      <c r="U138" s="63"/>
      <c r="V138" s="63"/>
      <c r="W138" s="62"/>
      <c r="X138" s="62"/>
      <c r="Y138" s="34"/>
      <c r="Z138" s="34"/>
      <c r="AA138" s="34"/>
      <c r="AB138" s="34"/>
      <c r="AC138" s="34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</row>
    <row r="139" spans="1:100" x14ac:dyDescent="0.2">
      <c r="A139" s="199" t="s">
        <v>191</v>
      </c>
      <c r="B139" s="227" t="s">
        <v>74</v>
      </c>
      <c r="C139" s="228"/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9"/>
      <c r="Y139" s="34"/>
      <c r="Z139" s="34"/>
      <c r="AA139" s="34"/>
      <c r="AB139" s="34"/>
      <c r="AC139" s="34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</row>
    <row r="140" spans="1:100" ht="127.5" x14ac:dyDescent="0.2">
      <c r="A140" s="58" t="s">
        <v>192</v>
      </c>
      <c r="B140" s="158" t="s">
        <v>193</v>
      </c>
      <c r="C140" s="93" t="s">
        <v>194</v>
      </c>
      <c r="D140" s="58">
        <v>165.17</v>
      </c>
      <c r="E140" s="39">
        <f>165.17</f>
        <v>165.17</v>
      </c>
      <c r="F140" s="86"/>
      <c r="G140" s="86"/>
      <c r="H140" s="86"/>
      <c r="I140" s="86"/>
      <c r="J140" s="86"/>
      <c r="K140" s="86"/>
      <c r="L140" s="87"/>
      <c r="M140" s="39">
        <f>D140</f>
        <v>165.17</v>
      </c>
      <c r="N140" s="59"/>
      <c r="O140" s="59">
        <f>M140</f>
        <v>165.17</v>
      </c>
      <c r="P140" s="59">
        <v>82.58</v>
      </c>
      <c r="Q140" s="116"/>
      <c r="R140" s="58">
        <v>82.59</v>
      </c>
      <c r="S140" s="58"/>
      <c r="T140" s="58"/>
      <c r="U140" s="127"/>
      <c r="V140" s="128"/>
      <c r="W140" s="157"/>
      <c r="X140" s="157"/>
      <c r="Y140" s="34"/>
      <c r="Z140" s="34"/>
      <c r="AA140" s="34"/>
      <c r="AB140" s="34"/>
      <c r="AC140" s="34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</row>
    <row r="141" spans="1:100" ht="89.25" x14ac:dyDescent="0.2">
      <c r="A141" s="58" t="s">
        <v>195</v>
      </c>
      <c r="B141" s="158" t="s">
        <v>196</v>
      </c>
      <c r="C141" s="79" t="s">
        <v>197</v>
      </c>
      <c r="D141" s="59">
        <f>E141</f>
        <v>313.08</v>
      </c>
      <c r="E141" s="129">
        <v>313.08</v>
      </c>
      <c r="F141" s="130"/>
      <c r="G141" s="130"/>
      <c r="H141" s="40"/>
      <c r="I141" s="40"/>
      <c r="J141" s="40"/>
      <c r="K141" s="40"/>
      <c r="L141" s="39"/>
      <c r="M141" s="39">
        <f>E141</f>
        <v>313.08</v>
      </c>
      <c r="N141" s="59"/>
      <c r="O141" s="59">
        <f>E141</f>
        <v>313.08</v>
      </c>
      <c r="P141" s="59"/>
      <c r="Q141" s="116"/>
      <c r="R141" s="58"/>
      <c r="S141" s="58">
        <v>313.08</v>
      </c>
      <c r="T141" s="58"/>
      <c r="U141" s="127"/>
      <c r="V141" s="128"/>
      <c r="W141" s="157"/>
      <c r="X141" s="127" t="s">
        <v>100</v>
      </c>
      <c r="Y141" s="34"/>
      <c r="Z141" s="34"/>
      <c r="AA141" s="34"/>
      <c r="AB141" s="34"/>
      <c r="AC141" s="34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</row>
    <row r="142" spans="1:100" ht="76.5" x14ac:dyDescent="0.2">
      <c r="A142" s="58" t="s">
        <v>198</v>
      </c>
      <c r="B142" s="158" t="s">
        <v>199</v>
      </c>
      <c r="C142" s="79" t="s">
        <v>200</v>
      </c>
      <c r="D142" s="59">
        <f>E142</f>
        <v>557.75</v>
      </c>
      <c r="E142" s="129">
        <f>557.75</f>
        <v>557.75</v>
      </c>
      <c r="F142" s="130"/>
      <c r="G142" s="130"/>
      <c r="H142" s="40"/>
      <c r="I142" s="40"/>
      <c r="J142" s="40"/>
      <c r="K142" s="40"/>
      <c r="L142" s="39"/>
      <c r="M142" s="39">
        <f>E142</f>
        <v>557.75</v>
      </c>
      <c r="N142" s="59"/>
      <c r="O142" s="59">
        <f>E142</f>
        <v>557.75</v>
      </c>
      <c r="P142" s="59"/>
      <c r="Q142" s="116">
        <v>400</v>
      </c>
      <c r="R142" s="58"/>
      <c r="S142" s="58">
        <f>E142-Q142</f>
        <v>157.75</v>
      </c>
      <c r="T142" s="58">
        <v>34</v>
      </c>
      <c r="U142" s="127"/>
      <c r="V142" s="128"/>
      <c r="W142" s="157"/>
      <c r="X142" s="157">
        <v>202</v>
      </c>
      <c r="Y142" s="34"/>
      <c r="Z142" s="34"/>
      <c r="AA142" s="34"/>
      <c r="AB142" s="34"/>
      <c r="AC142" s="34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</row>
    <row r="143" spans="1:100" x14ac:dyDescent="0.2">
      <c r="A143" s="58" t="s">
        <v>201</v>
      </c>
      <c r="B143" s="158"/>
      <c r="C143" s="200"/>
      <c r="D143" s="59"/>
      <c r="E143" s="129"/>
      <c r="F143" s="130"/>
      <c r="G143" s="130"/>
      <c r="H143" s="40"/>
      <c r="I143" s="40"/>
      <c r="J143" s="40"/>
      <c r="K143" s="40"/>
      <c r="L143" s="39"/>
      <c r="M143" s="39"/>
      <c r="N143" s="59"/>
      <c r="O143" s="59"/>
      <c r="P143" s="59"/>
      <c r="Q143" s="116"/>
      <c r="R143" s="59"/>
      <c r="S143" s="58"/>
      <c r="T143" s="58"/>
      <c r="U143" s="127"/>
      <c r="V143" s="128"/>
      <c r="W143" s="157"/>
      <c r="X143" s="157"/>
      <c r="Y143" s="34"/>
      <c r="Z143" s="34"/>
      <c r="AA143" s="34"/>
      <c r="AB143" s="34"/>
      <c r="AC143" s="34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</row>
    <row r="144" spans="1:100" x14ac:dyDescent="0.2">
      <c r="A144" s="230" t="s">
        <v>202</v>
      </c>
      <c r="B144" s="231"/>
      <c r="C144" s="232"/>
      <c r="D144" s="154">
        <f>SUM(D140:D143)</f>
        <v>1036</v>
      </c>
      <c r="E144" s="63">
        <f>SUM(E140:E143)</f>
        <v>1036</v>
      </c>
      <c r="F144" s="63"/>
      <c r="G144" s="201"/>
      <c r="H144" s="198">
        <v>0</v>
      </c>
      <c r="I144" s="63"/>
      <c r="J144" s="63"/>
      <c r="K144" s="63"/>
      <c r="L144" s="63"/>
      <c r="M144" s="112">
        <f>SUM(M140:M143)</f>
        <v>1036</v>
      </c>
      <c r="N144" s="154">
        <f>N142</f>
        <v>0</v>
      </c>
      <c r="O144" s="154">
        <f>SUM(O140:O143)</f>
        <v>1036</v>
      </c>
      <c r="P144" s="154">
        <f>P140+P141+P142</f>
        <v>82.58</v>
      </c>
      <c r="Q144" s="63">
        <f>SUM(Q140:Q143)</f>
        <v>400</v>
      </c>
      <c r="R144" s="112">
        <f>SUM(R140:R143)</f>
        <v>82.59</v>
      </c>
      <c r="S144" s="63">
        <f>S140+S141+S142</f>
        <v>470.83</v>
      </c>
      <c r="T144" s="112"/>
      <c r="U144" s="63"/>
      <c r="V144" s="63"/>
      <c r="W144" s="190"/>
      <c r="X144" s="190">
        <f>SUM(X140:X143)</f>
        <v>202</v>
      </c>
      <c r="Y144" s="34"/>
      <c r="Z144" s="34"/>
      <c r="AA144" s="34"/>
      <c r="AB144" s="34"/>
      <c r="AC144" s="34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</row>
    <row r="145" spans="1:100" x14ac:dyDescent="0.2">
      <c r="A145" s="199" t="s">
        <v>203</v>
      </c>
      <c r="B145" s="227" t="s">
        <v>79</v>
      </c>
      <c r="C145" s="228"/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9"/>
      <c r="Y145" s="34"/>
      <c r="Z145" s="34"/>
      <c r="AA145" s="34"/>
      <c r="AB145" s="34"/>
      <c r="AC145" s="34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</row>
    <row r="146" spans="1:100" ht="102" x14ac:dyDescent="0.2">
      <c r="A146" s="58" t="s">
        <v>204</v>
      </c>
      <c r="B146" s="127" t="s">
        <v>205</v>
      </c>
      <c r="C146" s="80" t="s">
        <v>206</v>
      </c>
      <c r="D146" s="121">
        <f>E146</f>
        <v>368.35</v>
      </c>
      <c r="E146" s="138">
        <v>368.35</v>
      </c>
      <c r="F146" s="86"/>
      <c r="G146" s="86"/>
      <c r="H146" s="86"/>
      <c r="I146" s="86"/>
      <c r="J146" s="86"/>
      <c r="K146" s="86"/>
      <c r="L146" s="87"/>
      <c r="M146" s="122">
        <f>E146</f>
        <v>368.35</v>
      </c>
      <c r="N146" s="137"/>
      <c r="O146" s="124">
        <f>E146</f>
        <v>368.35</v>
      </c>
      <c r="P146" s="202"/>
      <c r="Q146" s="121">
        <v>105</v>
      </c>
      <c r="R146" s="121">
        <f>E146-Q146</f>
        <v>263.35000000000002</v>
      </c>
      <c r="S146" s="126"/>
      <c r="T146" s="58">
        <v>204</v>
      </c>
      <c r="U146" s="80"/>
      <c r="V146" s="58">
        <v>4.01</v>
      </c>
      <c r="W146" s="157"/>
      <c r="X146" s="157">
        <v>22.05</v>
      </c>
      <c r="Y146" s="34"/>
      <c r="Z146" s="34"/>
      <c r="AA146" s="34"/>
      <c r="AB146" s="34"/>
      <c r="AC146" s="34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</row>
    <row r="147" spans="1:100" ht="89.25" x14ac:dyDescent="0.2">
      <c r="A147" s="58" t="s">
        <v>207</v>
      </c>
      <c r="B147" s="127" t="s">
        <v>208</v>
      </c>
      <c r="C147" s="93" t="s">
        <v>103</v>
      </c>
      <c r="D147" s="121">
        <f>E147</f>
        <v>1460.32</v>
      </c>
      <c r="E147" s="138">
        <v>1460.32</v>
      </c>
      <c r="F147" s="40"/>
      <c r="G147" s="40"/>
      <c r="H147" s="40"/>
      <c r="I147" s="40"/>
      <c r="J147" s="40"/>
      <c r="K147" s="40"/>
      <c r="L147" s="39"/>
      <c r="M147" s="122">
        <f>E147</f>
        <v>1460.32</v>
      </c>
      <c r="N147" s="137"/>
      <c r="O147" s="124">
        <f>E147</f>
        <v>1460.32</v>
      </c>
      <c r="P147" s="59"/>
      <c r="Q147" s="121"/>
      <c r="R147" s="58">
        <v>730.16</v>
      </c>
      <c r="S147" s="121">
        <v>730.16</v>
      </c>
      <c r="T147" s="58"/>
      <c r="U147" s="80"/>
      <c r="V147" s="58"/>
      <c r="W147" s="157"/>
      <c r="X147" s="157"/>
      <c r="Y147" s="34"/>
      <c r="Z147" s="34"/>
      <c r="AA147" s="34"/>
      <c r="AB147" s="34"/>
      <c r="AC147" s="34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</row>
    <row r="148" spans="1:100" ht="25.5" x14ac:dyDescent="0.2">
      <c r="A148" s="58" t="s">
        <v>209</v>
      </c>
      <c r="B148" s="136" t="s">
        <v>139</v>
      </c>
      <c r="C148" s="93" t="s">
        <v>140</v>
      </c>
      <c r="D148" s="203">
        <f>F148+E148</f>
        <v>5918.78</v>
      </c>
      <c r="E148" s="94">
        <v>678.57</v>
      </c>
      <c r="F148" s="138">
        <v>5240.21</v>
      </c>
      <c r="G148" s="40"/>
      <c r="H148" s="40"/>
      <c r="I148" s="40"/>
      <c r="J148" s="138"/>
      <c r="K148" s="138"/>
      <c r="L148" s="39"/>
      <c r="M148" s="122">
        <f>D148</f>
        <v>5918.78</v>
      </c>
      <c r="N148" s="204"/>
      <c r="O148" s="204"/>
      <c r="P148" s="143"/>
      <c r="Q148" s="205">
        <v>1972.92</v>
      </c>
      <c r="R148" s="205">
        <v>1972.26</v>
      </c>
      <c r="S148" s="203">
        <f>M148-Q148-R148</f>
        <v>1973.5999999999997</v>
      </c>
      <c r="T148" s="204"/>
      <c r="U148" s="143"/>
      <c r="V148" s="205"/>
      <c r="W148" s="205"/>
      <c r="X148" s="205"/>
      <c r="Y148" s="34"/>
      <c r="Z148" s="34"/>
      <c r="AA148" s="34"/>
      <c r="AB148" s="34"/>
      <c r="AC148" s="34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</row>
    <row r="149" spans="1:100" ht="51" x14ac:dyDescent="0.2">
      <c r="A149" s="58" t="s">
        <v>210</v>
      </c>
      <c r="B149" s="136" t="s">
        <v>139</v>
      </c>
      <c r="C149" s="93" t="s">
        <v>143</v>
      </c>
      <c r="D149" s="206"/>
      <c r="E149" s="39"/>
      <c r="F149" s="138"/>
      <c r="G149" s="40"/>
      <c r="H149" s="40"/>
      <c r="I149" s="40"/>
      <c r="J149" s="40"/>
      <c r="K149" s="138">
        <v>324.62</v>
      </c>
      <c r="L149" s="39"/>
      <c r="M149" s="94">
        <f>K149</f>
        <v>324.62</v>
      </c>
      <c r="N149" s="59"/>
      <c r="O149" s="59"/>
      <c r="P149" s="59"/>
      <c r="Q149" s="145">
        <f>K149/2</f>
        <v>162.31</v>
      </c>
      <c r="R149" s="58"/>
      <c r="S149" s="145">
        <f>K149/2</f>
        <v>162.31</v>
      </c>
      <c r="T149" s="128"/>
      <c r="U149" s="143"/>
      <c r="V149" s="128"/>
      <c r="W149" s="157"/>
      <c r="X149" s="157"/>
      <c r="Y149" s="34"/>
      <c r="Z149" s="34"/>
      <c r="AA149" s="34"/>
      <c r="AB149" s="34"/>
      <c r="AC149" s="34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</row>
    <row r="150" spans="1:100" x14ac:dyDescent="0.2">
      <c r="A150" s="230" t="s">
        <v>211</v>
      </c>
      <c r="B150" s="231"/>
      <c r="C150" s="232"/>
      <c r="D150" s="148">
        <f>SUM(D146:D149)</f>
        <v>7747.45</v>
      </c>
      <c r="E150" s="98">
        <f>E146+E147+E148</f>
        <v>2507.2400000000002</v>
      </c>
      <c r="F150" s="99">
        <f>F148</f>
        <v>5240.21</v>
      </c>
      <c r="G150" s="98"/>
      <c r="H150" s="44"/>
      <c r="I150" s="44"/>
      <c r="J150" s="44"/>
      <c r="K150" s="98">
        <f>K149</f>
        <v>324.62</v>
      </c>
      <c r="L150" s="44"/>
      <c r="M150" s="98">
        <f>SUM(M146:M149)</f>
        <v>8072.07</v>
      </c>
      <c r="N150" s="148">
        <f>SUM(N146:N147)</f>
        <v>0</v>
      </c>
      <c r="O150" s="207">
        <f>O146+O147</f>
        <v>1828.67</v>
      </c>
      <c r="P150" s="148">
        <f>SUM(P146:P147)</f>
        <v>0</v>
      </c>
      <c r="Q150" s="148">
        <f>Q146+Q147+Q148+Q149</f>
        <v>2240.23</v>
      </c>
      <c r="R150" s="148">
        <f>SUM(R146:R149)</f>
        <v>2965.77</v>
      </c>
      <c r="S150" s="148">
        <f>S146+S147+S149+S148</f>
        <v>2866.0699999999997</v>
      </c>
      <c r="T150" s="63"/>
      <c r="U150" s="63"/>
      <c r="V150" s="63">
        <f>V146</f>
        <v>4.01</v>
      </c>
      <c r="W150" s="62">
        <f>W148</f>
        <v>0</v>
      </c>
      <c r="X150" s="62">
        <f>X146</f>
        <v>22.05</v>
      </c>
      <c r="Y150" s="34"/>
      <c r="Z150" s="34"/>
      <c r="AA150" s="34"/>
      <c r="AB150" s="34"/>
      <c r="AC150" s="34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</row>
    <row r="151" spans="1:100" x14ac:dyDescent="0.2">
      <c r="A151" s="230" t="s">
        <v>212</v>
      </c>
      <c r="B151" s="231"/>
      <c r="C151" s="232"/>
      <c r="D151" s="99">
        <f>SUM(D144+D134+D130+D126+D150+D104)</f>
        <v>10281.31</v>
      </c>
      <c r="E151" s="100">
        <f>SUM(E144+E134+E130+E126+E150+E104)</f>
        <v>5041.1000000000004</v>
      </c>
      <c r="F151" s="208">
        <f>+F148</f>
        <v>5240.21</v>
      </c>
      <c r="G151" s="97">
        <f>G144</f>
        <v>0</v>
      </c>
      <c r="H151" s="152">
        <f>H144</f>
        <v>0</v>
      </c>
      <c r="I151" s="151"/>
      <c r="J151" s="151"/>
      <c r="K151" s="153">
        <f>K150</f>
        <v>324.62</v>
      </c>
      <c r="L151" s="44"/>
      <c r="M151" s="98">
        <f>SUM(M150+M144+M134+M130+M126)</f>
        <v>10605.93</v>
      </c>
      <c r="N151" s="148">
        <f>SUM(N144+N134+N130+N126+N150)</f>
        <v>1497.8600000000001</v>
      </c>
      <c r="O151" s="207">
        <f>SUM(O144+O134+O130+O126+O150)</f>
        <v>2864.67</v>
      </c>
      <c r="P151" s="148">
        <f>SUM(P144+P134+P130+P126+P150)</f>
        <v>831.5100000000001</v>
      </c>
      <c r="Q151" s="99">
        <f>SUM(Q144+Q134+Q126+Q150)</f>
        <v>3389.16</v>
      </c>
      <c r="R151" s="209">
        <f>SUM(R144+R134+R130+R126+R150)</f>
        <v>3048.36</v>
      </c>
      <c r="S151" s="99">
        <f>SUM(S144+S134+S130+S126+S150)</f>
        <v>3336.8999999999996</v>
      </c>
      <c r="T151" s="210">
        <f>T144+T134+T150+T126</f>
        <v>0</v>
      </c>
      <c r="U151" s="62"/>
      <c r="V151" s="62">
        <f>SUM(V150+V144+V134+V130+V126)</f>
        <v>106.07000000000001</v>
      </c>
      <c r="W151" s="62">
        <f>SUM(W150+W144+W134+W130+W126)</f>
        <v>0</v>
      </c>
      <c r="X151" s="62">
        <f>SUM(X150+X144+X134+X130+X126)</f>
        <v>509.91</v>
      </c>
      <c r="Y151" s="34"/>
      <c r="Z151" s="34"/>
      <c r="AA151" s="34"/>
      <c r="AB151" s="34"/>
      <c r="AC151" s="34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</row>
    <row r="152" spans="1:100" x14ac:dyDescent="0.2">
      <c r="A152" s="230" t="s">
        <v>213</v>
      </c>
      <c r="B152" s="231"/>
      <c r="C152" s="232"/>
      <c r="D152" s="112">
        <f>D151+D121</f>
        <v>10281.31</v>
      </c>
      <c r="E152" s="112">
        <f>E151+E121</f>
        <v>5041.1000000000004</v>
      </c>
      <c r="F152" s="201">
        <f>F151+F121</f>
        <v>5240.21</v>
      </c>
      <c r="G152" s="201">
        <f>G151</f>
        <v>0</v>
      </c>
      <c r="H152" s="198">
        <f>H151</f>
        <v>0</v>
      </c>
      <c r="I152" s="63"/>
      <c r="J152" s="201">
        <f>J151+J121</f>
        <v>0</v>
      </c>
      <c r="K152" s="201">
        <f>K151+K121</f>
        <v>324.62</v>
      </c>
      <c r="L152" s="63"/>
      <c r="M152" s="201">
        <f>M151+M121</f>
        <v>10605.93</v>
      </c>
      <c r="N152" s="211">
        <f>N151</f>
        <v>1497.8600000000001</v>
      </c>
      <c r="O152" s="212">
        <f>O151</f>
        <v>2864.67</v>
      </c>
      <c r="P152" s="154">
        <f t="shared" ref="P152" si="10">P151</f>
        <v>831.5100000000001</v>
      </c>
      <c r="Q152" s="213">
        <f>Q151+Q121</f>
        <v>3389.16</v>
      </c>
      <c r="R152" s="214">
        <f>R151+R121</f>
        <v>3048.36</v>
      </c>
      <c r="S152" s="213">
        <f>S151+S121</f>
        <v>3336.8999999999996</v>
      </c>
      <c r="T152" s="215">
        <f>T151</f>
        <v>0</v>
      </c>
      <c r="U152" s="62"/>
      <c r="V152" s="62">
        <f>V151</f>
        <v>106.07000000000001</v>
      </c>
      <c r="W152" s="62">
        <f>W151</f>
        <v>0</v>
      </c>
      <c r="X152" s="62">
        <f>X151+X121</f>
        <v>509.91</v>
      </c>
      <c r="Y152" s="34"/>
      <c r="Z152" s="34"/>
      <c r="AA152" s="34"/>
      <c r="AB152" s="34"/>
      <c r="AC152" s="34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</row>
    <row r="153" spans="1:100" x14ac:dyDescent="0.2">
      <c r="A153" s="233" t="s">
        <v>214</v>
      </c>
      <c r="B153" s="233"/>
      <c r="C153" s="233"/>
      <c r="D153" s="112">
        <f>SUM(D152+D97)</f>
        <v>33235.89</v>
      </c>
      <c r="E153" s="63">
        <f>SUM(E152+E97)</f>
        <v>13081.2</v>
      </c>
      <c r="F153" s="153">
        <f>F97+F152</f>
        <v>20154.689999999999</v>
      </c>
      <c r="G153" s="153">
        <f>SUM(G97+G152)</f>
        <v>0</v>
      </c>
      <c r="H153" s="152">
        <f>SUM(H152+H97)</f>
        <v>0</v>
      </c>
      <c r="I153" s="152"/>
      <c r="J153" s="153">
        <f>J152+J97</f>
        <v>0</v>
      </c>
      <c r="K153" s="153">
        <f>K152+K97</f>
        <v>1115.6300000000001</v>
      </c>
      <c r="L153" s="63"/>
      <c r="M153" s="201">
        <f t="shared" ref="M153:S153" si="11">SUM(M152+M97)</f>
        <v>34351.519999999997</v>
      </c>
      <c r="N153" s="154">
        <f t="shared" si="11"/>
        <v>2327.8100000000004</v>
      </c>
      <c r="O153" s="216">
        <f t="shared" si="11"/>
        <v>8143.63</v>
      </c>
      <c r="P153" s="216">
        <f t="shared" si="11"/>
        <v>1455.16</v>
      </c>
      <c r="Q153" s="112">
        <f t="shared" si="11"/>
        <v>11551.685000000001</v>
      </c>
      <c r="R153" s="112">
        <f t="shared" si="11"/>
        <v>10637.7</v>
      </c>
      <c r="S153" s="112">
        <f t="shared" si="11"/>
        <v>10706.974999999997</v>
      </c>
      <c r="T153" s="210">
        <f>T97+T152</f>
        <v>0</v>
      </c>
      <c r="U153" s="62"/>
      <c r="V153" s="210">
        <f>SUM(V152+V97)</f>
        <v>159.24</v>
      </c>
      <c r="W153" s="210">
        <f>SUM(W152+W97)</f>
        <v>0</v>
      </c>
      <c r="X153" s="62">
        <f>SUM(X152+X97)</f>
        <v>1200.55</v>
      </c>
      <c r="Y153" s="34"/>
      <c r="Z153" s="34"/>
      <c r="AA153" s="34"/>
      <c r="AB153" s="34"/>
      <c r="AC153" s="34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</row>
    <row r="154" spans="1:100" x14ac:dyDescent="0.2">
      <c r="A154" s="217" t="s">
        <v>215</v>
      </c>
      <c r="B154" s="218"/>
      <c r="C154" s="218"/>
      <c r="D154" s="218"/>
      <c r="E154" s="218"/>
      <c r="F154" s="219"/>
      <c r="G154" s="219"/>
      <c r="H154" s="219"/>
      <c r="J154" s="220"/>
      <c r="K154" s="234"/>
      <c r="L154" s="234"/>
      <c r="M154" s="234"/>
      <c r="N154" s="234"/>
      <c r="O154" s="234"/>
      <c r="P154" s="12"/>
      <c r="Q154" s="12"/>
      <c r="R154" s="12"/>
      <c r="S154" s="12"/>
      <c r="T154" s="12"/>
      <c r="U154" s="12"/>
      <c r="V154" s="12"/>
      <c r="W154" s="221"/>
      <c r="Y154" s="34"/>
      <c r="Z154" s="34"/>
      <c r="AA154" s="34"/>
      <c r="AB154" s="34"/>
      <c r="AC154" s="34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</row>
    <row r="155" spans="1:100" x14ac:dyDescent="0.2">
      <c r="A155" s="222" t="s">
        <v>216</v>
      </c>
      <c r="B155" s="217"/>
      <c r="C155" s="223"/>
      <c r="D155" s="223"/>
      <c r="E155" s="223"/>
      <c r="F155" s="223"/>
      <c r="G155" s="223"/>
      <c r="H155" s="223"/>
      <c r="I155" s="223"/>
      <c r="J155" s="224"/>
      <c r="Y155" s="34"/>
      <c r="Z155" s="34"/>
      <c r="AA155" s="34"/>
      <c r="AB155" s="34"/>
      <c r="AC155" s="34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</row>
    <row r="156" spans="1:100" x14ac:dyDescent="0.2">
      <c r="A156" s="222" t="s">
        <v>217</v>
      </c>
      <c r="B156" s="222"/>
      <c r="C156" s="223"/>
      <c r="D156" s="223"/>
      <c r="E156" s="223"/>
      <c r="F156" s="223"/>
      <c r="G156" s="223"/>
      <c r="H156" s="223"/>
      <c r="Y156" s="34"/>
      <c r="Z156" s="34"/>
      <c r="AA156" s="34"/>
      <c r="AB156" s="34"/>
      <c r="AC156" s="34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</row>
    <row r="157" spans="1:100" x14ac:dyDescent="0.2">
      <c r="Y157" s="34"/>
      <c r="Z157" s="34"/>
      <c r="AA157" s="34"/>
      <c r="AB157" s="34"/>
      <c r="AC157" s="34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</row>
    <row r="158" spans="1:100" ht="12.75" customHeight="1" x14ac:dyDescent="0.2">
      <c r="A158" s="225" t="s">
        <v>218</v>
      </c>
      <c r="B158" s="225"/>
      <c r="C158" s="225"/>
      <c r="D158" s="225"/>
      <c r="E158" s="225"/>
      <c r="F158" s="225"/>
      <c r="G158" s="225"/>
      <c r="H158" s="225"/>
      <c r="I158" s="225"/>
      <c r="J158" s="225"/>
      <c r="Y158" s="34"/>
      <c r="Z158" s="34"/>
      <c r="AA158" s="34"/>
      <c r="AB158" s="34"/>
      <c r="AC158" s="34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</row>
    <row r="159" spans="1:100" x14ac:dyDescent="0.2">
      <c r="E159" s="226" t="s">
        <v>10</v>
      </c>
      <c r="F159" s="226"/>
      <c r="G159" s="226"/>
      <c r="I159" s="226" t="s">
        <v>219</v>
      </c>
      <c r="J159" s="226"/>
      <c r="Y159" s="34"/>
      <c r="Z159" s="34"/>
      <c r="AA159" s="34"/>
      <c r="AB159" s="34"/>
      <c r="AC159" s="34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</row>
    <row r="160" spans="1:100" x14ac:dyDescent="0.2">
      <c r="Y160" s="34"/>
      <c r="Z160" s="34"/>
      <c r="AA160" s="34"/>
      <c r="AB160" s="34"/>
      <c r="AC160" s="34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</row>
    <row r="161" spans="25:100" x14ac:dyDescent="0.2">
      <c r="Y161" s="34"/>
      <c r="Z161" s="34"/>
      <c r="AA161" s="34"/>
      <c r="AB161" s="34"/>
      <c r="AC161" s="34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</row>
    <row r="162" spans="25:100" x14ac:dyDescent="0.2">
      <c r="Y162" s="34"/>
      <c r="Z162" s="34"/>
      <c r="AA162" s="34"/>
      <c r="AB162" s="34"/>
      <c r="AC162" s="34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</row>
    <row r="163" spans="25:100" x14ac:dyDescent="0.2">
      <c r="Y163" s="34"/>
      <c r="Z163" s="34"/>
      <c r="AA163" s="34"/>
      <c r="AB163" s="34"/>
      <c r="AC163" s="34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</row>
    <row r="164" spans="25:100" x14ac:dyDescent="0.2">
      <c r="Y164" s="34"/>
      <c r="Z164" s="34"/>
      <c r="AA164" s="34"/>
      <c r="AB164" s="34"/>
      <c r="AC164" s="34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</row>
    <row r="165" spans="25:100" x14ac:dyDescent="0.2">
      <c r="Y165" s="34"/>
      <c r="Z165" s="34"/>
      <c r="AA165" s="34"/>
      <c r="AB165" s="34"/>
      <c r="AC165" s="34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</row>
    <row r="166" spans="25:100" x14ac:dyDescent="0.2">
      <c r="Y166" s="34"/>
      <c r="Z166" s="34"/>
      <c r="AA166" s="34"/>
      <c r="AB166" s="34"/>
      <c r="AC166" s="34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</row>
    <row r="167" spans="25:100" x14ac:dyDescent="0.2">
      <c r="Y167" s="34"/>
      <c r="Z167" s="34"/>
      <c r="AA167" s="34"/>
      <c r="AB167" s="34"/>
      <c r="AC167" s="34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</row>
    <row r="168" spans="25:100" x14ac:dyDescent="0.2">
      <c r="Y168" s="34"/>
      <c r="Z168" s="34"/>
      <c r="AA168" s="34"/>
      <c r="AB168" s="34"/>
      <c r="AC168" s="34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</row>
    <row r="169" spans="25:100" x14ac:dyDescent="0.2">
      <c r="Y169" s="34"/>
      <c r="Z169" s="34"/>
      <c r="AA169" s="34"/>
      <c r="AB169" s="34"/>
      <c r="AC169" s="34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</row>
    <row r="170" spans="25:100" x14ac:dyDescent="0.2">
      <c r="Y170" s="34"/>
      <c r="Z170" s="34"/>
      <c r="AA170" s="34"/>
      <c r="AB170" s="34"/>
      <c r="AC170" s="34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</row>
    <row r="171" spans="25:100" x14ac:dyDescent="0.2">
      <c r="Y171" s="34"/>
      <c r="Z171" s="34"/>
      <c r="AA171" s="34"/>
      <c r="AB171" s="34"/>
      <c r="AC171" s="34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</row>
    <row r="172" spans="25:100" x14ac:dyDescent="0.2">
      <c r="Y172" s="34"/>
      <c r="Z172" s="34"/>
      <c r="AA172" s="34"/>
      <c r="AB172" s="34"/>
      <c r="AC172" s="34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</row>
    <row r="173" spans="25:100" x14ac:dyDescent="0.2">
      <c r="Y173" s="34"/>
      <c r="Z173" s="34"/>
      <c r="AA173" s="34"/>
      <c r="AB173" s="34"/>
      <c r="AC173" s="34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</row>
    <row r="174" spans="25:100" x14ac:dyDescent="0.2">
      <c r="Y174" s="34"/>
      <c r="Z174" s="34"/>
      <c r="AA174" s="34"/>
      <c r="AB174" s="34"/>
      <c r="AC174" s="34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</row>
    <row r="175" spans="25:100" x14ac:dyDescent="0.2">
      <c r="Y175" s="34"/>
      <c r="Z175" s="34"/>
      <c r="AA175" s="34"/>
      <c r="AB175" s="34"/>
      <c r="AC175" s="34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</row>
    <row r="176" spans="25:100" x14ac:dyDescent="0.2">
      <c r="Y176" s="34"/>
      <c r="Z176" s="34"/>
      <c r="AA176" s="34"/>
      <c r="AB176" s="34"/>
      <c r="AC176" s="34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</row>
    <row r="177" spans="25:100" x14ac:dyDescent="0.2">
      <c r="Y177" s="34"/>
      <c r="Z177" s="34"/>
      <c r="AA177" s="34"/>
      <c r="AB177" s="34"/>
      <c r="AC177" s="34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</row>
    <row r="178" spans="25:100" x14ac:dyDescent="0.2">
      <c r="Y178" s="34"/>
      <c r="Z178" s="34"/>
      <c r="AA178" s="34"/>
      <c r="AB178" s="34"/>
      <c r="AC178" s="34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</row>
    <row r="179" spans="25:100" x14ac:dyDescent="0.2">
      <c r="Y179" s="34"/>
      <c r="Z179" s="34"/>
      <c r="AA179" s="34"/>
      <c r="AB179" s="34"/>
      <c r="AC179" s="34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</row>
    <row r="180" spans="25:100" x14ac:dyDescent="0.2">
      <c r="Y180" s="34"/>
      <c r="Z180" s="34"/>
      <c r="AA180" s="34"/>
      <c r="AB180" s="34"/>
      <c r="AC180" s="34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</row>
    <row r="181" spans="25:100" x14ac:dyDescent="0.2">
      <c r="Y181" s="34"/>
      <c r="Z181" s="34"/>
      <c r="AA181" s="34"/>
      <c r="AB181" s="34"/>
      <c r="AC181" s="34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</row>
    <row r="182" spans="25:100" x14ac:dyDescent="0.2">
      <c r="Y182" s="34"/>
      <c r="Z182" s="34"/>
      <c r="AA182" s="34"/>
      <c r="AB182" s="34"/>
      <c r="AC182" s="34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</row>
    <row r="183" spans="25:100" x14ac:dyDescent="0.2">
      <c r="Y183" s="34"/>
      <c r="Z183" s="34"/>
      <c r="AA183" s="34"/>
      <c r="AB183" s="34"/>
      <c r="AC183" s="34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</row>
    <row r="184" spans="25:100" x14ac:dyDescent="0.2">
      <c r="Y184" s="34"/>
      <c r="Z184" s="34"/>
      <c r="AA184" s="34"/>
      <c r="AB184" s="34"/>
      <c r="AC184" s="34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</row>
    <row r="185" spans="25:100" x14ac:dyDescent="0.2">
      <c r="Y185" s="34"/>
      <c r="Z185" s="34"/>
      <c r="AA185" s="34"/>
      <c r="AB185" s="34"/>
      <c r="AC185" s="34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</row>
    <row r="186" spans="25:100" x14ac:dyDescent="0.2">
      <c r="Y186" s="34"/>
      <c r="Z186" s="34"/>
      <c r="AA186" s="34"/>
      <c r="AB186" s="34"/>
      <c r="AC186" s="34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</row>
    <row r="187" spans="25:100" x14ac:dyDescent="0.2">
      <c r="Y187" s="34"/>
      <c r="Z187" s="34"/>
      <c r="AA187" s="34"/>
      <c r="AB187" s="34"/>
      <c r="AC187" s="34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</row>
  </sheetData>
  <mergeCells count="107">
    <mergeCell ref="B7:E7"/>
    <mergeCell ref="P7:Q7"/>
    <mergeCell ref="B11:E11"/>
    <mergeCell ref="I11:L11"/>
    <mergeCell ref="P11:U11"/>
    <mergeCell ref="A12:U12"/>
    <mergeCell ref="Q1:X1"/>
    <mergeCell ref="B2:E2"/>
    <mergeCell ref="N2:P2"/>
    <mergeCell ref="B3:F3"/>
    <mergeCell ref="N3:Q3"/>
    <mergeCell ref="N4:Q4"/>
    <mergeCell ref="A13:U13"/>
    <mergeCell ref="A14:X14"/>
    <mergeCell ref="A15:A18"/>
    <mergeCell ref="B15:B18"/>
    <mergeCell ref="C15:C18"/>
    <mergeCell ref="D15:J15"/>
    <mergeCell ref="K15:K18"/>
    <mergeCell ref="L15:L18"/>
    <mergeCell ref="M15:M18"/>
    <mergeCell ref="N15:O15"/>
    <mergeCell ref="Y15:Y18"/>
    <mergeCell ref="D16:D18"/>
    <mergeCell ref="E16:J16"/>
    <mergeCell ref="N16:N18"/>
    <mergeCell ref="O16:O18"/>
    <mergeCell ref="P16:P18"/>
    <mergeCell ref="Q16:Q18"/>
    <mergeCell ref="R16:R18"/>
    <mergeCell ref="S16:S18"/>
    <mergeCell ref="E17:E18"/>
    <mergeCell ref="P15:S15"/>
    <mergeCell ref="T15:T18"/>
    <mergeCell ref="U15:U18"/>
    <mergeCell ref="V15:V18"/>
    <mergeCell ref="W15:W18"/>
    <mergeCell ref="X15:X18"/>
    <mergeCell ref="C22:X22"/>
    <mergeCell ref="A26:C26"/>
    <mergeCell ref="C27:X27"/>
    <mergeCell ref="A31:C31"/>
    <mergeCell ref="C32:X32"/>
    <mergeCell ref="A36:C36"/>
    <mergeCell ref="F17:F18"/>
    <mergeCell ref="G17:G18"/>
    <mergeCell ref="H17:H18"/>
    <mergeCell ref="I17:J17"/>
    <mergeCell ref="C20:X20"/>
    <mergeCell ref="C21:X21"/>
    <mergeCell ref="A53:C53"/>
    <mergeCell ref="C54:X54"/>
    <mergeCell ref="C55:X55"/>
    <mergeCell ref="A63:C63"/>
    <mergeCell ref="C64:X64"/>
    <mergeCell ref="A68:C68"/>
    <mergeCell ref="C37:X37"/>
    <mergeCell ref="A41:C41"/>
    <mergeCell ref="C42:X42"/>
    <mergeCell ref="A46:C46"/>
    <mergeCell ref="C48:X48"/>
    <mergeCell ref="A52:C52"/>
    <mergeCell ref="B82:X82"/>
    <mergeCell ref="A85:C85"/>
    <mergeCell ref="B86:X86"/>
    <mergeCell ref="A90:C90"/>
    <mergeCell ref="B91:X91"/>
    <mergeCell ref="A95:C95"/>
    <mergeCell ref="C69:X69"/>
    <mergeCell ref="A73:C73"/>
    <mergeCell ref="C74:X74"/>
    <mergeCell ref="A77:C77"/>
    <mergeCell ref="B78:X78"/>
    <mergeCell ref="A81:C81"/>
    <mergeCell ref="B105:X105"/>
    <mergeCell ref="A109:C109"/>
    <mergeCell ref="B110:X110"/>
    <mergeCell ref="A114:C114"/>
    <mergeCell ref="B116:X116"/>
    <mergeCell ref="A120:C120"/>
    <mergeCell ref="A96:C96"/>
    <mergeCell ref="A97:C97"/>
    <mergeCell ref="C98:X98"/>
    <mergeCell ref="C99:X99"/>
    <mergeCell ref="C100:X100"/>
    <mergeCell ref="A104:C104"/>
    <mergeCell ref="B131:X131"/>
    <mergeCell ref="A134:C134"/>
    <mergeCell ref="B135:X135"/>
    <mergeCell ref="A138:C138"/>
    <mergeCell ref="B139:X139"/>
    <mergeCell ref="A144:C144"/>
    <mergeCell ref="A121:C121"/>
    <mergeCell ref="B122:X122"/>
    <mergeCell ref="B123:X123"/>
    <mergeCell ref="A126:C126"/>
    <mergeCell ref="B127:X127"/>
    <mergeCell ref="A130:C130"/>
    <mergeCell ref="A158:J158"/>
    <mergeCell ref="E159:G159"/>
    <mergeCell ref="I159:J159"/>
    <mergeCell ref="B145:X145"/>
    <mergeCell ref="A150:C150"/>
    <mergeCell ref="A151:C151"/>
    <mergeCell ref="A152:C152"/>
    <mergeCell ref="A153:C153"/>
    <mergeCell ref="K154:O1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water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virob-3-lesya</dc:creator>
  <cp:lastModifiedBy>Яна</cp:lastModifiedBy>
  <dcterms:created xsi:type="dcterms:W3CDTF">2016-10-04T12:15:29Z</dcterms:created>
  <dcterms:modified xsi:type="dcterms:W3CDTF">2016-10-05T11:57:56Z</dcterms:modified>
</cp:coreProperties>
</file>